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 - VRN" sheetId="2" r:id="rId2"/>
    <sheet name="01 - Úsek A" sheetId="3" r:id="rId3"/>
    <sheet name="03 - Úsek C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'00 - VRN'!$C$122:$K$163</definedName>
    <definedName name="_xlnm.Print_Area" localSheetId="1">'00 - VRN'!$C$4:$J$76,'00 - VRN'!$C$82:$J$104,'00 - VRN'!$C$110:$K$163</definedName>
    <definedName name="_xlnm.Print_Titles" localSheetId="1">'00 - VRN'!$122:$122</definedName>
    <definedName name="_xlnm._FilterDatabase" localSheetId="2" hidden="1">'01 - Úsek A'!$C$122:$K$264</definedName>
    <definedName name="_xlnm.Print_Area" localSheetId="2">'01 - Úsek A'!$C$4:$J$76,'01 - Úsek A'!$C$82:$J$104,'01 - Úsek A'!$C$110:$K$264</definedName>
    <definedName name="_xlnm.Print_Titles" localSheetId="2">'01 - Úsek A'!$122:$122</definedName>
    <definedName name="_xlnm._FilterDatabase" localSheetId="3" hidden="1">'03 - Úsek C'!$C$121:$K$235</definedName>
    <definedName name="_xlnm.Print_Area" localSheetId="3">'03 - Úsek C'!$C$4:$J$76,'03 - Úsek C'!$C$82:$J$103,'03 - Úsek C'!$C$109:$K$235</definedName>
    <definedName name="_xlnm.Print_Titles" localSheetId="3">'03 - Úsek C'!$121:$121</definedName>
  </definedNames>
  <calcPr/>
</workbook>
</file>

<file path=xl/calcChain.xml><?xml version="1.0" encoding="utf-8"?>
<calcChain xmlns="http://schemas.openxmlformats.org/spreadsheetml/2006/main">
  <c i="4" r="J37"/>
  <c r="J36"/>
  <c i="1" r="AY97"/>
  <c i="4" r="J35"/>
  <c i="1" r="AX97"/>
  <c i="4" r="BI235"/>
  <c r="BH235"/>
  <c r="BG235"/>
  <c r="BF235"/>
  <c r="T235"/>
  <c r="T234"/>
  <c r="R235"/>
  <c r="R234"/>
  <c r="P235"/>
  <c r="P234"/>
  <c r="BK235"/>
  <c r="BK234"/>
  <c r="J234"/>
  <c r="J235"/>
  <c r="BE235"/>
  <c r="J102"/>
  <c r="BI230"/>
  <c r="BH230"/>
  <c r="BG230"/>
  <c r="BF230"/>
  <c r="T230"/>
  <c r="R230"/>
  <c r="P230"/>
  <c r="BK230"/>
  <c r="J230"/>
  <c r="BE230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14"/>
  <c r="BH214"/>
  <c r="BG214"/>
  <c r="BF214"/>
  <c r="T214"/>
  <c r="T213"/>
  <c r="R214"/>
  <c r="R213"/>
  <c r="P214"/>
  <c r="P213"/>
  <c r="BK214"/>
  <c r="BK213"/>
  <c r="J213"/>
  <c r="J214"/>
  <c r="BE214"/>
  <c r="J101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199"/>
  <c r="BH199"/>
  <c r="BG199"/>
  <c r="BF199"/>
  <c r="T199"/>
  <c r="R199"/>
  <c r="P199"/>
  <c r="BK199"/>
  <c r="J199"/>
  <c r="BE199"/>
  <c r="BI194"/>
  <c r="BH194"/>
  <c r="BG194"/>
  <c r="BF194"/>
  <c r="T194"/>
  <c r="R194"/>
  <c r="P194"/>
  <c r="BK194"/>
  <c r="J194"/>
  <c r="BE194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0"/>
  <c r="BH150"/>
  <c r="BG150"/>
  <c r="BF150"/>
  <c r="T150"/>
  <c r="T149"/>
  <c r="R150"/>
  <c r="R149"/>
  <c r="P150"/>
  <c r="P149"/>
  <c r="BK150"/>
  <c r="BK149"/>
  <c r="J149"/>
  <c r="J150"/>
  <c r="BE150"/>
  <c r="J100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39"/>
  <c r="BH139"/>
  <c r="BG139"/>
  <c r="BF139"/>
  <c r="T139"/>
  <c r="R139"/>
  <c r="P139"/>
  <c r="BK139"/>
  <c r="J139"/>
  <c r="BE139"/>
  <c r="BI134"/>
  <c r="BH134"/>
  <c r="BG134"/>
  <c r="BF134"/>
  <c r="T134"/>
  <c r="T133"/>
  <c r="R134"/>
  <c r="R133"/>
  <c r="P134"/>
  <c r="P133"/>
  <c r="BK134"/>
  <c r="BK133"/>
  <c r="J133"/>
  <c r="J134"/>
  <c r="BE134"/>
  <c r="J99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F37"/>
  <c i="1" r="BD97"/>
  <c i="4" r="BH125"/>
  <c r="F36"/>
  <c i="1" r="BC97"/>
  <c i="4" r="BG125"/>
  <c r="F35"/>
  <c i="1" r="BB97"/>
  <c i="4" r="BF125"/>
  <c r="J34"/>
  <c i="1" r="AW97"/>
  <c i="4" r="F34"/>
  <c i="1" r="BA97"/>
  <c i="4" r="T125"/>
  <c r="T124"/>
  <c r="T123"/>
  <c r="T122"/>
  <c r="R125"/>
  <c r="R124"/>
  <c r="R123"/>
  <c r="R122"/>
  <c r="P125"/>
  <c r="P124"/>
  <c r="P123"/>
  <c r="P122"/>
  <c i="1" r="AU97"/>
  <c i="4" r="BK125"/>
  <c r="BK124"/>
  <c r="J124"/>
  <c r="BK123"/>
  <c r="J123"/>
  <c r="BK122"/>
  <c r="J122"/>
  <c r="J96"/>
  <c r="J30"/>
  <c i="1" r="AG97"/>
  <c i="4" r="J125"/>
  <c r="BE125"/>
  <c r="J33"/>
  <c i="1" r="AV97"/>
  <c i="4" r="F33"/>
  <c i="1" r="AZ97"/>
  <c i="4" r="J98"/>
  <c r="J97"/>
  <c r="J119"/>
  <c r="J118"/>
  <c r="F118"/>
  <c r="F116"/>
  <c r="E114"/>
  <c r="J92"/>
  <c r="J91"/>
  <c r="F91"/>
  <c r="F89"/>
  <c r="E87"/>
  <c r="J39"/>
  <c r="J18"/>
  <c r="E18"/>
  <c r="F119"/>
  <c r="F92"/>
  <c r="J17"/>
  <c r="J12"/>
  <c r="J116"/>
  <c r="J89"/>
  <c r="E7"/>
  <c r="E112"/>
  <c r="E85"/>
  <c i="3" r="J37"/>
  <c r="J36"/>
  <c i="1" r="AY96"/>
  <c i="3" r="J35"/>
  <c i="1" r="AX96"/>
  <c i="3" r="BI264"/>
  <c r="BH264"/>
  <c r="BG264"/>
  <c r="BF264"/>
  <c r="T264"/>
  <c r="T263"/>
  <c r="R264"/>
  <c r="R263"/>
  <c r="P264"/>
  <c r="P263"/>
  <c r="BK264"/>
  <c r="BK263"/>
  <c r="J263"/>
  <c r="J264"/>
  <c r="BE264"/>
  <c r="J103"/>
  <c r="BI259"/>
  <c r="BH259"/>
  <c r="BG259"/>
  <c r="BF259"/>
  <c r="T259"/>
  <c r="R259"/>
  <c r="P259"/>
  <c r="BK259"/>
  <c r="J259"/>
  <c r="BE259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8"/>
  <c r="BH248"/>
  <c r="BG248"/>
  <c r="BF248"/>
  <c r="T248"/>
  <c r="R248"/>
  <c r="P248"/>
  <c r="BK248"/>
  <c r="J248"/>
  <c r="BE248"/>
  <c r="BI246"/>
  <c r="BH246"/>
  <c r="BG246"/>
  <c r="BF246"/>
  <c r="T246"/>
  <c r="R246"/>
  <c r="P246"/>
  <c r="BK246"/>
  <c r="J246"/>
  <c r="BE246"/>
  <c r="BI237"/>
  <c r="BH237"/>
  <c r="BG237"/>
  <c r="BF237"/>
  <c r="T237"/>
  <c r="T236"/>
  <c r="R237"/>
  <c r="R236"/>
  <c r="P237"/>
  <c r="P236"/>
  <c r="BK237"/>
  <c r="BK236"/>
  <c r="J236"/>
  <c r="J237"/>
  <c r="BE237"/>
  <c r="J102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5"/>
  <c r="BH215"/>
  <c r="BG215"/>
  <c r="BF215"/>
  <c r="T215"/>
  <c r="R215"/>
  <c r="P215"/>
  <c r="BK215"/>
  <c r="J215"/>
  <c r="BE215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59"/>
  <c r="BH159"/>
  <c r="BG159"/>
  <c r="BF159"/>
  <c r="T159"/>
  <c r="T158"/>
  <c r="R159"/>
  <c r="R158"/>
  <c r="P159"/>
  <c r="P158"/>
  <c r="BK159"/>
  <c r="BK158"/>
  <c r="J158"/>
  <c r="J159"/>
  <c r="BE159"/>
  <c r="J101"/>
  <c r="BI156"/>
  <c r="BH156"/>
  <c r="BG156"/>
  <c r="BF156"/>
  <c r="T156"/>
  <c r="R156"/>
  <c r="P156"/>
  <c r="BK156"/>
  <c r="J156"/>
  <c r="BE156"/>
  <c r="BI153"/>
  <c r="BH153"/>
  <c r="BG153"/>
  <c r="BF153"/>
  <c r="T153"/>
  <c r="T152"/>
  <c r="R153"/>
  <c r="R152"/>
  <c r="P153"/>
  <c r="P152"/>
  <c r="BK153"/>
  <c r="BK152"/>
  <c r="J152"/>
  <c r="J153"/>
  <c r="BE153"/>
  <c r="J100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7"/>
  <c r="BH137"/>
  <c r="BG137"/>
  <c r="BF137"/>
  <c r="T137"/>
  <c r="T136"/>
  <c r="R137"/>
  <c r="R136"/>
  <c r="P137"/>
  <c r="P136"/>
  <c r="BK137"/>
  <c r="BK136"/>
  <c r="J136"/>
  <c r="J137"/>
  <c r="BE137"/>
  <c r="J99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F37"/>
  <c i="1" r="BD96"/>
  <c i="3" r="BH126"/>
  <c r="F36"/>
  <c i="1" r="BC96"/>
  <c i="3" r="BG126"/>
  <c r="F35"/>
  <c i="1" r="BB96"/>
  <c i="3" r="BF126"/>
  <c r="J34"/>
  <c i="1" r="AW96"/>
  <c i="3" r="F34"/>
  <c i="1" r="BA96"/>
  <c i="3" r="T126"/>
  <c r="T125"/>
  <c r="T124"/>
  <c r="T123"/>
  <c r="R126"/>
  <c r="R125"/>
  <c r="R124"/>
  <c r="R123"/>
  <c r="P126"/>
  <c r="P125"/>
  <c r="P124"/>
  <c r="P123"/>
  <c i="1" r="AU96"/>
  <c i="3" r="BK126"/>
  <c r="BK125"/>
  <c r="J125"/>
  <c r="BK124"/>
  <c r="J124"/>
  <c r="BK123"/>
  <c r="J123"/>
  <c r="J96"/>
  <c r="J30"/>
  <c i="1" r="AG96"/>
  <c i="3" r="J126"/>
  <c r="BE126"/>
  <c r="J33"/>
  <c i="1" r="AV96"/>
  <c i="3" r="F33"/>
  <c i="1" r="AZ96"/>
  <c i="3" r="J98"/>
  <c r="J97"/>
  <c r="J120"/>
  <c r="J119"/>
  <c r="F119"/>
  <c r="F117"/>
  <c r="E115"/>
  <c r="J92"/>
  <c r="J91"/>
  <c r="F91"/>
  <c r="F89"/>
  <c r="E87"/>
  <c r="J39"/>
  <c r="J18"/>
  <c r="E18"/>
  <c r="F120"/>
  <c r="F92"/>
  <c r="J17"/>
  <c r="J12"/>
  <c r="J117"/>
  <c r="J89"/>
  <c r="E7"/>
  <c r="E113"/>
  <c r="E85"/>
  <c i="2" r="J37"/>
  <c r="J36"/>
  <c i="1" r="AY95"/>
  <c i="2" r="J35"/>
  <c i="1" r="AX95"/>
  <c i="2" r="BI161"/>
  <c r="BH161"/>
  <c r="BG161"/>
  <c r="BF161"/>
  <c r="T161"/>
  <c r="T160"/>
  <c r="R161"/>
  <c r="R160"/>
  <c r="P161"/>
  <c r="P160"/>
  <c r="BK161"/>
  <c r="BK160"/>
  <c r="J160"/>
  <c r="J161"/>
  <c r="BE161"/>
  <c r="J103"/>
  <c r="BI157"/>
  <c r="BH157"/>
  <c r="BG157"/>
  <c r="BF157"/>
  <c r="T157"/>
  <c r="T156"/>
  <c r="R157"/>
  <c r="R156"/>
  <c r="P157"/>
  <c r="P156"/>
  <c r="BK157"/>
  <c r="BK156"/>
  <c r="J156"/>
  <c r="J157"/>
  <c r="BE157"/>
  <c r="J102"/>
  <c r="BI154"/>
  <c r="BH154"/>
  <c r="BG154"/>
  <c r="BF154"/>
  <c r="T154"/>
  <c r="T153"/>
  <c r="R154"/>
  <c r="R153"/>
  <c r="P154"/>
  <c r="P153"/>
  <c r="BK154"/>
  <c r="BK153"/>
  <c r="J153"/>
  <c r="J154"/>
  <c r="BE154"/>
  <c r="J101"/>
  <c r="BI150"/>
  <c r="BH150"/>
  <c r="BG150"/>
  <c r="BF150"/>
  <c r="T150"/>
  <c r="T149"/>
  <c r="R150"/>
  <c r="R149"/>
  <c r="P150"/>
  <c r="P149"/>
  <c r="BK150"/>
  <c r="BK149"/>
  <c r="J149"/>
  <c r="J150"/>
  <c r="BE150"/>
  <c r="J100"/>
  <c r="BI147"/>
  <c r="BH147"/>
  <c r="BG147"/>
  <c r="BF147"/>
  <c r="T147"/>
  <c r="R147"/>
  <c r="P147"/>
  <c r="BK147"/>
  <c r="J147"/>
  <c r="BE147"/>
  <c r="BI145"/>
  <c r="BH145"/>
  <c r="BG145"/>
  <c r="BF145"/>
  <c r="T145"/>
  <c r="T144"/>
  <c r="R145"/>
  <c r="R144"/>
  <c r="P145"/>
  <c r="P144"/>
  <c r="BK145"/>
  <c r="BK144"/>
  <c r="J144"/>
  <c r="J145"/>
  <c r="BE145"/>
  <c r="J99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6"/>
  <c r="F37"/>
  <c i="1" r="BD95"/>
  <c i="2" r="BH126"/>
  <c r="F36"/>
  <c i="1" r="BC95"/>
  <c i="2" r="BG126"/>
  <c r="F35"/>
  <c i="1" r="BB95"/>
  <c i="2" r="BF126"/>
  <c r="J34"/>
  <c i="1" r="AW95"/>
  <c i="2" r="F34"/>
  <c i="1" r="BA95"/>
  <c i="2" r="T126"/>
  <c r="T125"/>
  <c r="T124"/>
  <c r="T123"/>
  <c r="R126"/>
  <c r="R125"/>
  <c r="R124"/>
  <c r="R123"/>
  <c r="P126"/>
  <c r="P125"/>
  <c r="P124"/>
  <c r="P123"/>
  <c i="1" r="AU95"/>
  <c i="2" r="BK126"/>
  <c r="BK125"/>
  <c r="J125"/>
  <c r="BK124"/>
  <c r="J124"/>
  <c r="BK123"/>
  <c r="J123"/>
  <c r="J96"/>
  <c r="J30"/>
  <c i="1" r="AG95"/>
  <c i="2" r="J126"/>
  <c r="BE126"/>
  <c r="J33"/>
  <c i="1" r="AV95"/>
  <c i="2" r="F33"/>
  <c i="1" r="AZ95"/>
  <c i="2" r="J98"/>
  <c r="J97"/>
  <c r="J120"/>
  <c r="J119"/>
  <c r="F119"/>
  <c r="F117"/>
  <c r="E115"/>
  <c r="J92"/>
  <c r="J91"/>
  <c r="F91"/>
  <c r="F89"/>
  <c r="E87"/>
  <c r="J39"/>
  <c r="J18"/>
  <c r="E18"/>
  <c r="F120"/>
  <c r="F92"/>
  <c r="J17"/>
  <c r="J12"/>
  <c r="J117"/>
  <c r="J89"/>
  <c r="E7"/>
  <c r="E113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<sst xmlns="http://schemas.openxmlformats.org/spreadsheetml/2006/main">
  <si>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</si>
  <si>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</si>
  <si>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</si>
  <si>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</si>
  <si>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</si>
  <si>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{fe2a39a6-cbec-43cd-86a3-cdd8f0b05b87}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</si>
  <si>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</si>
  <si>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</si>
  <si>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</si>
  <si>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</si>
  <si>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</si>
  <si>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</si>
  <si>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</si>
  <si>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</si>
  <si>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19-07-02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</si>
  <si>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</si>
  <si>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</si>
  <si>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Jižní spojka I.,č akce 13500 a Jižní Spojka II.,č. akce 13501, Praha 4</t>
  </si>
  <si>
    <t>KSO:</t>
  </si>
  <si>
    <t>CC-CZ:</t>
  </si>
  <si>
    <t>Místo:</t>
  </si>
  <si>
    <t xml:space="preserve"> </t>
  </si>
  <si>
    <t>Datum:</t>
  </si>
  <si>
    <t>30. 10. 2019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</si>
  <si>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</si>
  <si>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</si>
  <si>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</si>
  <si>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</si>
  <si>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</si>
  <si>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</si>
  <si>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</si>
  <si>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</si>
  <si>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</si>
  <si>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</si>
  <si>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</si>
  <si>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</si>
  <si>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</si>
  <si>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</si>
  <si>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</si>
  <si>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</si>
  <si>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</si>
  <si>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</si>
  <si>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</si>
  <si>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</si>
  <si>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</si>
  <si>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</si>
  <si>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</si>
  <si>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</si>
  <si>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</si>
  <si>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</si>
  <si>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</si>
  <si>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</si>
  <si>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</si>
  <si>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</si>
  <si>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</si>
  <si>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</si>
  <si>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</si>
  <si>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</si>
  <si>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</si>
  <si>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</si>
  <si>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</si>
  <si>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</si>
  <si>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</si>
  <si>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</si>
  <si>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</si>
  <si>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</si>
  <si>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</si>
  <si>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</si>
  <si>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</si>
  <si>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</si>
  <si>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</si>
  <si>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</si>
  <si>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</si>
  <si>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</si>
  <si>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</si>
  <si>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</si>
  <si>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</si>
  <si>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</si>
  <si>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</si>
  <si>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</si>
  <si>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VON</t>
  </si>
  <si>
    <t>1</t>
  </si>
  <si>
    <t>{e1d30718-4305-4444-a63b-2990ab75092b}</t>
  </si>
  <si>
    <t>2</t>
  </si>
  <si>
    <t>01</t>
  </si>
  <si>
    <t>Úsek A</t>
  </si>
  <si>
    <t>STA</t>
  </si>
  <si>
    <t>{73473011-05e0-4191-b825-80b67848c742}</t>
  </si>
  <si>
    <t>03</t>
  </si>
  <si>
    <t>Úsek C</t>
  </si>
  <si>
    <t>{753d44d9-1482-4edb-88e3-2d4408f5f3f5}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</si>
  <si>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</si>
  <si>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</si>
  <si>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</si>
  <si>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</si>
  <si>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</si>
  <si>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</si>
  <si>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</si>
  <si>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</si>
  <si>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</si>
  <si>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</si>
  <si>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</si>
  <si>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</si>
  <si>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</si>
  <si>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</si>
  <si>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</si>
  <si>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</si>
  <si>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</si>
  <si>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</si>
  <si>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</si>
  <si>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</si>
  <si>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</si>
  <si>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</si>
  <si>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</si>
  <si>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</si>
  <si>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</si>
  <si>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</si>
  <si>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</si>
  <si>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</si>
  <si>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</si>
  <si>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</si>
  <si>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</si>
  <si>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</si>
  <si>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</si>
  <si>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</si>
  <si>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</si>
  <si>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práce-kamerový průzkum přípojek UV</t>
  </si>
  <si>
    <t>m</t>
  </si>
  <si>
    <t>CS ÚRS 2019 02</t>
  </si>
  <si>
    <t>1024</t>
  </si>
  <si>
    <t>-1596491017</t>
  </si>
  <si>
    <t>VV</t>
  </si>
  <si>
    <t>14*10</t>
  </si>
  <si>
    <t>011434000</t>
  </si>
  <si>
    <t>Měření (monitoring) hlukové hladiny</t>
  </si>
  <si>
    <t>kpl</t>
  </si>
  <si>
    <t>-1301563833</t>
  </si>
  <si>
    <t>P</t>
  </si>
  <si>
    <t>Poznámka k položce:_x000d_
Měření hluku před a po realizaci stavby</t>
  </si>
  <si>
    <t>"celkem 2 etapy stavby"2</t>
  </si>
  <si>
    <t>3</t>
  </si>
  <si>
    <t>011603000</t>
  </si>
  <si>
    <t>Diagnostika komunikace</t>
  </si>
  <si>
    <t>ks</t>
  </si>
  <si>
    <t>196941121</t>
  </si>
  <si>
    <t>Poznámka k položce:_x000d_
sondy</t>
  </si>
  <si>
    <t>"celkem 2 etapy stavby"2*3</t>
  </si>
  <si>
    <t>4</t>
  </si>
  <si>
    <t>012103000</t>
  </si>
  <si>
    <t>Geodetické práce před výstavbou</t>
  </si>
  <si>
    <t>-459295904</t>
  </si>
  <si>
    <t>Poznámka k položce:_x000d_
Vytýčení stávajících inženýrských sítí</t>
  </si>
  <si>
    <t>012303000</t>
  </si>
  <si>
    <t>Geodetické práce po výstavbě</t>
  </si>
  <si>
    <t>91477281</t>
  </si>
  <si>
    <t>Poznámka k položce:_x000d_
Zaměření skutečného provedení stavby</t>
  </si>
  <si>
    <t>6</t>
  </si>
  <si>
    <t>013244000</t>
  </si>
  <si>
    <t>Dokumentace pro provádění stavby</t>
  </si>
  <si>
    <t>-1902701434</t>
  </si>
  <si>
    <t>7</t>
  </si>
  <si>
    <t>013254000</t>
  </si>
  <si>
    <t>Dokumentace skutečného provedení stavby</t>
  </si>
  <si>
    <t>-1816786401</t>
  </si>
  <si>
    <t>Poznámka k položce:_x000d_
Zřetelné vyznačení všech změn do projektové dokumentace stavby, ke kterým dojde v průběhu realizace díla v min. 2 vyhotoveních.</t>
  </si>
  <si>
    <t>VRN3</t>
  </si>
  <si>
    <t>Zařízení staveniště</t>
  </si>
  <si>
    <t>8</t>
  </si>
  <si>
    <t>030001000</t>
  </si>
  <si>
    <t>-193641999</t>
  </si>
  <si>
    <t>9</t>
  </si>
  <si>
    <t>034503000</t>
  </si>
  <si>
    <t>Informační tabule na staveništi</t>
  </si>
  <si>
    <t>35371751</t>
  </si>
  <si>
    <t>VRN4</t>
  </si>
  <si>
    <t>Inženýrská činnost</t>
  </si>
  <si>
    <t>10</t>
  </si>
  <si>
    <t>040001000</t>
  </si>
  <si>
    <t>-1535775085</t>
  </si>
  <si>
    <t>Poznámka k položce:_x000d_
Projednání DIO, zajištění DIR</t>
  </si>
  <si>
    <t>VRN6</t>
  </si>
  <si>
    <t>Územní vlivy</t>
  </si>
  <si>
    <t>11</t>
  </si>
  <si>
    <t>060001000</t>
  </si>
  <si>
    <t>-2118320367</t>
  </si>
  <si>
    <t>VRN7</t>
  </si>
  <si>
    <t>Provozní vlivy</t>
  </si>
  <si>
    <t>12</t>
  </si>
  <si>
    <t>070001000</t>
  </si>
  <si>
    <t>-1867358724</t>
  </si>
  <si>
    <t>Poznámka k položce:_x000d_
Ztížené podmínky provádění prací za provozu.</t>
  </si>
  <si>
    <t>VRN9</t>
  </si>
  <si>
    <t>Ostatní náklady</t>
  </si>
  <si>
    <t>13</t>
  </si>
  <si>
    <t>090001000</t>
  </si>
  <si>
    <t>878137679</t>
  </si>
  <si>
    <t>Poznámka k položce:_x000d_
DIO, případná úprava SSZ apod.</t>
  </si>
  <si>
    <t>dl_u</t>
  </si>
  <si>
    <t>Délka úseku</t>
  </si>
  <si>
    <t>2880</t>
  </si>
  <si>
    <t>voz</t>
  </si>
  <si>
    <t>vozovka</t>
  </si>
  <si>
    <t>m2</t>
  </si>
  <si>
    <t>17357</t>
  </si>
  <si>
    <t>01 - Úsek A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</si>
  <si>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</si>
  <si>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</si>
  <si>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</si>
  <si>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</si>
  <si>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</si>
  <si>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</si>
  <si>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</si>
  <si>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</si>
  <si>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</si>
  <si>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</si>
  <si>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113154434</t>
  </si>
  <si>
    <t>Frézování živičného krytu tl 100 mm pruh š 2 m pl přes 10000 m2 bez překážek v trase</t>
  </si>
  <si>
    <t>371957028</t>
  </si>
  <si>
    <t>"vozovka"17357,0</t>
  </si>
  <si>
    <t>113154324</t>
  </si>
  <si>
    <t>Frézování živičného krytu tl 100 mm pruh š 1 m pl do 10000 m2 bez překážek v trase</t>
  </si>
  <si>
    <t>-524637759</t>
  </si>
  <si>
    <t>"sanace síťových trhlin 25%"voz*0,25</t>
  </si>
  <si>
    <t>113154114</t>
  </si>
  <si>
    <t>Frézování živičného krytu tl 100 mm pruh š 0,5 m pl do 500 m2 bez překážek v trase</t>
  </si>
  <si>
    <t>1423039833</t>
  </si>
  <si>
    <t>"sanace širokých trhlin 20%"voz*0,20</t>
  </si>
  <si>
    <t>113154231</t>
  </si>
  <si>
    <t>Odstranění zbytkových asfaltových vrstev po odfrézování</t>
  </si>
  <si>
    <t>-1416143039</t>
  </si>
  <si>
    <t>113202111</t>
  </si>
  <si>
    <t>Vytrhání obrub krajníků obrubníků stojatých</t>
  </si>
  <si>
    <t>-241957739</t>
  </si>
  <si>
    <t>"propadlé a poškozené obruby 35%"473,0*0,35</t>
  </si>
  <si>
    <t>Komunikace pozemní</t>
  </si>
  <si>
    <t>573231111</t>
  </si>
  <si>
    <t>Postřik živičný spojovací ze silniční emulze v množství 0,70 kg/m2</t>
  </si>
  <si>
    <t>1035595898</t>
  </si>
  <si>
    <t>"vozovka"voz*2</t>
  </si>
  <si>
    <t>Součet</t>
  </si>
  <si>
    <t>565176111</t>
  </si>
  <si>
    <t>Asfaltový beton vrstva podkladní ACP 22 (obalované kamenivo OKH) tl 100 mm š do 3 m</t>
  </si>
  <si>
    <t>-745518352</t>
  </si>
  <si>
    <t>577156131</t>
  </si>
  <si>
    <t>Asfaltový beton vrstva ložní ACL 22 (ABVH) tl 60 mm š do 3 m z modifikovaného asfaltu</t>
  </si>
  <si>
    <t>1273959175</t>
  </si>
  <si>
    <t>578143233</t>
  </si>
  <si>
    <t>Litý asfalt MA16I tl 40 mm š přes 3 m z modifikovaného asfaltu</t>
  </si>
  <si>
    <t>1267425044</t>
  </si>
  <si>
    <t>578901113</t>
  </si>
  <si>
    <t>Zdrsňovací posyp litého asfaltu v množství 8 kg/m2</t>
  </si>
  <si>
    <t>-627804698</t>
  </si>
  <si>
    <t>Trubní vedení</t>
  </si>
  <si>
    <t>899131112</t>
  </si>
  <si>
    <t>Výměna šachtového rámu s osazením a dodáním litinového rámu bez patky</t>
  </si>
  <si>
    <t>kus</t>
  </si>
  <si>
    <t>632913171</t>
  </si>
  <si>
    <t>Poznámka k položce:_x000d_
poklopy dle standardu PVK</t>
  </si>
  <si>
    <t>"šachty"2,0</t>
  </si>
  <si>
    <t>899431111</t>
  </si>
  <si>
    <t>Výšková úprava uličního vstupu nebo vpusti do 200 mm zvýšením krycího hrnce, šoupěte nebo hydrantu</t>
  </si>
  <si>
    <t>1260515436</t>
  </si>
  <si>
    <t>"UV"14,0</t>
  </si>
  <si>
    <t>Ostatní konstrukce a práce, bourání</t>
  </si>
  <si>
    <t>915611111</t>
  </si>
  <si>
    <t>Předznačení vodorovného liniového značení</t>
  </si>
  <si>
    <t>-192553613</t>
  </si>
  <si>
    <t>"V2b 6/12/0,125"2830,0</t>
  </si>
  <si>
    <t>"V2b 1,5/1,5/0,25"892,0</t>
  </si>
  <si>
    <t>"V4 0,25"2943,0</t>
  </si>
  <si>
    <t>"V12b 0,125"130,0*3</t>
  </si>
  <si>
    <t>14</t>
  </si>
  <si>
    <t>915111115</t>
  </si>
  <si>
    <t>Vodorovné dopravní značení dělící čáry souvislé š 125 mm základní žlutá barva</t>
  </si>
  <si>
    <t>2087266694</t>
  </si>
  <si>
    <t>915111116</t>
  </si>
  <si>
    <t>Vodorovné dopravní značení dělící čáry souvislé š 125 mm retroreflexní žlutá barva</t>
  </si>
  <si>
    <t>172138325</t>
  </si>
  <si>
    <t>16</t>
  </si>
  <si>
    <t>915111121</t>
  </si>
  <si>
    <t>Vodorovné dopravní značení dělící čáry přerušované š 125 mm základní bílá barva</t>
  </si>
  <si>
    <t>-1683131402</t>
  </si>
  <si>
    <t>17</t>
  </si>
  <si>
    <t>915111122</t>
  </si>
  <si>
    <t>Vodorovné dopravní značení dělící čáry přerušované š 125 mm retroreflexní bílá barva</t>
  </si>
  <si>
    <t>-1637590416</t>
  </si>
  <si>
    <t>18</t>
  </si>
  <si>
    <t>915121111</t>
  </si>
  <si>
    <t>Vodorovné dopravní značení vodící čáry souvislé š 250 mm základní bílá barva</t>
  </si>
  <si>
    <t>2068657587</t>
  </si>
  <si>
    <t>19</t>
  </si>
  <si>
    <t>915121112</t>
  </si>
  <si>
    <t>Vodorovné dopravní značení vodící čáry souvislé š 250 mm retroreflexní bílá barva</t>
  </si>
  <si>
    <t>1722937241</t>
  </si>
  <si>
    <t>20</t>
  </si>
  <si>
    <t>915121121</t>
  </si>
  <si>
    <t>Vodorovné dopravní značení vodící čáry přerušované š 250 mm základní bílá barva</t>
  </si>
  <si>
    <t>-153404691</t>
  </si>
  <si>
    <t>915121122</t>
  </si>
  <si>
    <t>Vodorovné dopravní značení vodící čáry přerušované š 250 mm retroreflexní bílá barva</t>
  </si>
  <si>
    <t>1946163925</t>
  </si>
  <si>
    <t>22</t>
  </si>
  <si>
    <t>915621111</t>
  </si>
  <si>
    <t>Předznačení vodorovného plošného značení</t>
  </si>
  <si>
    <t>-2109892021</t>
  </si>
  <si>
    <t>"V13a"261,0</t>
  </si>
  <si>
    <t>23</t>
  </si>
  <si>
    <t>915131111</t>
  </si>
  <si>
    <t>Vodorovné dopravní značení přechody pro chodce, šipky, symboly základní bílá barva</t>
  </si>
  <si>
    <t>-1055286036</t>
  </si>
  <si>
    <t>24</t>
  </si>
  <si>
    <t>915231112</t>
  </si>
  <si>
    <t>Vodorovné dopravní značení přechody pro chodce, šipky, symboly retroreflexní bílý plast</t>
  </si>
  <si>
    <t>336965490</t>
  </si>
  <si>
    <t>25</t>
  </si>
  <si>
    <t>966005311</t>
  </si>
  <si>
    <t>Rozebrání a odstranění silničního svodidla s jednou pásnicí</t>
  </si>
  <si>
    <t>1779108585</t>
  </si>
  <si>
    <t>"oprava a vyrovnání poškozených kusů svodidel 5%"2097,0*0,05</t>
  </si>
  <si>
    <t>"výměna poškozený kusů svodidel 5%"2097*0,05</t>
  </si>
  <si>
    <t>26</t>
  </si>
  <si>
    <t>911331111</t>
  </si>
  <si>
    <t>Svodidlo ocelové jednostranné zádržnosti N2 se zaberaněním sloupků v rozmezí do 2 m</t>
  </si>
  <si>
    <t>590819114</t>
  </si>
  <si>
    <t>27</t>
  </si>
  <si>
    <t>916241213</t>
  </si>
  <si>
    <t>Osazení obrubníku kamenného stojatého s boční opěrou do lože z betonu prostého</t>
  </si>
  <si>
    <t>-366863954</t>
  </si>
  <si>
    <t>28</t>
  </si>
  <si>
    <t>M</t>
  </si>
  <si>
    <t>59217031</t>
  </si>
  <si>
    <t>obrubník betonový silniční 1000x150x250mm</t>
  </si>
  <si>
    <t>1745184195</t>
  </si>
  <si>
    <t>"propadlé a poškozené obruby 35%"473,0*0,35*1,1</t>
  </si>
  <si>
    <t>29</t>
  </si>
  <si>
    <t>916991121</t>
  </si>
  <si>
    <t>Lože pod obrubníky, krajníky nebo obruby z dlažebních kostek z betonu prostého</t>
  </si>
  <si>
    <t>m3</t>
  </si>
  <si>
    <t>1368211305</t>
  </si>
  <si>
    <t>"propadlé a poškozené obruby 35%"473,0*0,35*0,25</t>
  </si>
  <si>
    <t>30</t>
  </si>
  <si>
    <t>919112114</t>
  </si>
  <si>
    <t>Řezání dilatačních spár š 4 mm hl do 100 mm příčných nebo podélných v živičném krytu</t>
  </si>
  <si>
    <t>1596733037</t>
  </si>
  <si>
    <t>"obrusná vrstva"2880,0</t>
  </si>
  <si>
    <t>"napojení"295,0</t>
  </si>
  <si>
    <t>"sanace širokých trhlin s geotextlií 20%"dl_u*0,2*2</t>
  </si>
  <si>
    <t>31</t>
  </si>
  <si>
    <t>919732211</t>
  </si>
  <si>
    <t>Styčná spára napojení nového živičného povrchu na stávající za tepla š 15 mm hl 25 mm s prořezáním</t>
  </si>
  <si>
    <t>1937982522</t>
  </si>
  <si>
    <t>"obrusná vrstva"dl_u</t>
  </si>
  <si>
    <t>"pro vystřídání"dl_u/2</t>
  </si>
  <si>
    <t>32</t>
  </si>
  <si>
    <t>919112233</t>
  </si>
  <si>
    <t>Řezání spár pro vytvoření komůrky š 20 mm hl 40 mm pro těsnící zálivku v živičném krytu</t>
  </si>
  <si>
    <t>446221850</t>
  </si>
  <si>
    <t>"sanace úzkých trhlin 30%"dl_u*0,3</t>
  </si>
  <si>
    <t>"sanace úzkých trhlin s geotextlií 25%"dl_u*0,25</t>
  </si>
  <si>
    <t>"sanace širokých trhlin s geotextlií 20%"dl_u*0,2</t>
  </si>
  <si>
    <t>33</t>
  </si>
  <si>
    <t>919122132</t>
  </si>
  <si>
    <t>Těsnění spár zálivkou za tepla pro komůrky š 20 mm hl 40 mm s těsnicím profilem</t>
  </si>
  <si>
    <t>-82115895</t>
  </si>
  <si>
    <t>34</t>
  </si>
  <si>
    <t>919721202</t>
  </si>
  <si>
    <t>Geomříž pro vyztužení asfaltového povrchu z PP s geotextilií</t>
  </si>
  <si>
    <t>1389025166</t>
  </si>
  <si>
    <t>"sanace úzkých trhlin s geotextlií 25%"dl_u*0,25*1,00</t>
  </si>
  <si>
    <t>"sanace širokých trhlin s geotextlií 20%"dl_u*0,2*1,00</t>
  </si>
  <si>
    <t>35</t>
  </si>
  <si>
    <t>938909331</t>
  </si>
  <si>
    <t>Čištění vozovek metením ručně podkladu nebo krytu betonového nebo živičného</t>
  </si>
  <si>
    <t>-1412959464</t>
  </si>
  <si>
    <t>36</t>
  </si>
  <si>
    <t>938909311</t>
  </si>
  <si>
    <t>Čištění vozovek metením strojně podkladu nebo krytu betonového nebo živičného</t>
  </si>
  <si>
    <t>-1343387849</t>
  </si>
  <si>
    <t>37</t>
  </si>
  <si>
    <t>938908411</t>
  </si>
  <si>
    <t>Čištění vozovek splachováním saponátovým roztokem</t>
  </si>
  <si>
    <t>-1171675665</t>
  </si>
  <si>
    <t>38</t>
  </si>
  <si>
    <t>979024443</t>
  </si>
  <si>
    <t>Očištění vybouraných obrubníků a krajníků silničních</t>
  </si>
  <si>
    <t>1813213299</t>
  </si>
  <si>
    <t>"propadlé a poškozené obruby 20%"473,0*0,2</t>
  </si>
  <si>
    <t>39</t>
  </si>
  <si>
    <t>938909612</t>
  </si>
  <si>
    <t>Odstranění nánosu na krajnicích tl do 200 mm</t>
  </si>
  <si>
    <t>2111033647</t>
  </si>
  <si>
    <t>(dl_u-473,0)*1,00</t>
  </si>
  <si>
    <t>40</t>
  </si>
  <si>
    <t>938902202</t>
  </si>
  <si>
    <t>Čištění příkopů ručně š dna do 400 mm objem nánosu do 0,30 m3/m</t>
  </si>
  <si>
    <t>542807246</t>
  </si>
  <si>
    <t>dl_u-473,0</t>
  </si>
  <si>
    <t>997</t>
  </si>
  <si>
    <t>Přesun sutě</t>
  </si>
  <si>
    <t>41</t>
  </si>
  <si>
    <t>997221551</t>
  </si>
  <si>
    <t>Vodorovná doprava suti ze sypkých materiálů do 1 km</t>
  </si>
  <si>
    <t>t</t>
  </si>
  <si>
    <t>-232981415</t>
  </si>
  <si>
    <t>"vozovka: asfalt tl.100mm"voz*0,1*2,2</t>
  </si>
  <si>
    <t>"sanace síťových trhlin 25%: asfalt tl.100mm"voz*0,25*0,1*2,2</t>
  </si>
  <si>
    <t>"sanace širokých trhlin 20%: asfalt tl.100mm"voz*0,20*0,1*2,2</t>
  </si>
  <si>
    <t>Mezisoučet</t>
  </si>
  <si>
    <t>"čištění nánosů na krajnici tl.200mm"(dl_u-473,0)*1,00*0,2*2,0</t>
  </si>
  <si>
    <t>"čištění dna příkopů do 0,30 m3/m"(dl_u-473,0)*0,3*2,0</t>
  </si>
  <si>
    <t>42</t>
  </si>
  <si>
    <t>997221559</t>
  </si>
  <si>
    <t>Příplatek ZKD 1 km u vodorovné dopravy suti ze sypkých materiálů</t>
  </si>
  <si>
    <t>-1899111729</t>
  </si>
  <si>
    <t>"skládka cca 30km"7943,883*29</t>
  </si>
  <si>
    <t>43</t>
  </si>
  <si>
    <t>997221561</t>
  </si>
  <si>
    <t>Vodorovná doprava suti z kusových materiálů do 1 km</t>
  </si>
  <si>
    <t>-1753235378</t>
  </si>
  <si>
    <t>"propadlé a poškozené obruby 35%: beton"(473,0*0,35)*0,5*0,5*2,7</t>
  </si>
  <si>
    <t>44</t>
  </si>
  <si>
    <t>997221569</t>
  </si>
  <si>
    <t>Příplatek ZKD 1 km u vodorovné dopravy suti z kusových materiálů</t>
  </si>
  <si>
    <t>579492649</t>
  </si>
  <si>
    <t>"skládka cca 30km"111,746*29</t>
  </si>
  <si>
    <t>45</t>
  </si>
  <si>
    <t>997221815</t>
  </si>
  <si>
    <t>Poplatek za uložení na skládce (skládkovné) stavebního odpadu betonového kód odpadu 170 101</t>
  </si>
  <si>
    <t>-782685825</t>
  </si>
  <si>
    <t>46</t>
  </si>
  <si>
    <t>997221845</t>
  </si>
  <si>
    <t>Poplatek za uložení na skládce (skládkovné) odpadu asfaltového bez dehtu kód odpadu 170 302</t>
  </si>
  <si>
    <t>1807226315</t>
  </si>
  <si>
    <t>47</t>
  </si>
  <si>
    <t>997221855</t>
  </si>
  <si>
    <t>Poplatek za uložení na skládce (skládkovné) zeminy a kameniva kód odpadu 170 504</t>
  </si>
  <si>
    <t>-1706509804</t>
  </si>
  <si>
    <t>998</t>
  </si>
  <si>
    <t>Přesun hmot</t>
  </si>
  <si>
    <t>48</t>
  </si>
  <si>
    <t>998225111</t>
  </si>
  <si>
    <t>Přesun hmot pro pozemní komunikace s krytem z kamene, monolitickým betonovým nebo živičným</t>
  </si>
  <si>
    <t>-916670479</t>
  </si>
  <si>
    <t>415</t>
  </si>
  <si>
    <t>2172</t>
  </si>
  <si>
    <t>03 - Úsek C</t>
  </si>
  <si>
    <t>1294978283</t>
  </si>
  <si>
    <t>"vozovka"2172,0</t>
  </si>
  <si>
    <t>-76778012</t>
  </si>
  <si>
    <t>394056589</t>
  </si>
  <si>
    <t>-1626183115</t>
  </si>
  <si>
    <t>-2105960982</t>
  </si>
  <si>
    <t>-1646145542</t>
  </si>
  <si>
    <t>-1436473337</t>
  </si>
  <si>
    <t>2133093357</t>
  </si>
  <si>
    <t>1367182220</t>
  </si>
  <si>
    <t>1453134732</t>
  </si>
  <si>
    <t>"V2b 6/12/0,125"393,0</t>
  </si>
  <si>
    <t>"V2b 1,5/1,5/0,25"65,0</t>
  </si>
  <si>
    <t>"V4 0,25"439,0</t>
  </si>
  <si>
    <t>"V12b 0,125"130,0*1</t>
  </si>
  <si>
    <t>1405093033</t>
  </si>
  <si>
    <t>504879616</t>
  </si>
  <si>
    <t>-741668455</t>
  </si>
  <si>
    <t>1099623561</t>
  </si>
  <si>
    <t>194659124</t>
  </si>
  <si>
    <t>1853048183</t>
  </si>
  <si>
    <t>-773943569</t>
  </si>
  <si>
    <t>-932782916</t>
  </si>
  <si>
    <t>1991614956</t>
  </si>
  <si>
    <t>"oprava a vyrovnání poškozených kusů svodidel 10%"401,0*0,1</t>
  </si>
  <si>
    <t>"výměna poškozený kusů svodidel 10%"401,0*0,1</t>
  </si>
  <si>
    <t>2121975199</t>
  </si>
  <si>
    <t>2140639107</t>
  </si>
  <si>
    <t>"obrusná vrstva"415,0</t>
  </si>
  <si>
    <t>"napojení"52,0</t>
  </si>
  <si>
    <t>-1987991065</t>
  </si>
  <si>
    <t>574563411</t>
  </si>
  <si>
    <t>-1146416935</t>
  </si>
  <si>
    <t>-1204195533</t>
  </si>
  <si>
    <t>-309443257</t>
  </si>
  <si>
    <t>-666666619</t>
  </si>
  <si>
    <t>-400494548</t>
  </si>
  <si>
    <t>1556571539</t>
  </si>
  <si>
    <t>dl_u*1,00</t>
  </si>
  <si>
    <t>-367316539</t>
  </si>
  <si>
    <t>121261552</t>
  </si>
  <si>
    <t>"čištění nánosů na krajnici tl.200mm"dl_u*1,00*0,2*2,0</t>
  </si>
  <si>
    <t>"čištění dna příkopů do 0,30 m3/m"dl_u*0,3*2,0</t>
  </si>
  <si>
    <t>1792324535</t>
  </si>
  <si>
    <t>"skládka cca 30km"1107,868*29</t>
  </si>
  <si>
    <t>-1794761866</t>
  </si>
  <si>
    <t>-722435239</t>
  </si>
  <si>
    <t>-1603122651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</si>
</sst>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6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19-07-02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Jižní spojka I.,č akce 13500 a Jižní Spojka II.,č. akce 13501, Praha 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30. 10. 2019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'00 - VRN'!J30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'00 - VRN'!P123</f>
        <v>0</v>
      </c>
      <c r="AV95" s="128">
        <f>'00 - VRN'!J33</f>
        <v>0</v>
      </c>
      <c r="AW95" s="128">
        <f>'00 - VRN'!J34</f>
        <v>0</v>
      </c>
      <c r="AX95" s="128">
        <f>'00 - VRN'!J35</f>
        <v>0</v>
      </c>
      <c r="AY95" s="128">
        <f>'00 - VRN'!J36</f>
        <v>0</v>
      </c>
      <c r="AZ95" s="128">
        <f>'00 - VRN'!F33</f>
        <v>0</v>
      </c>
      <c r="BA95" s="128">
        <f>'00 - VRN'!F34</f>
        <v>0</v>
      </c>
      <c r="BB95" s="128">
        <f>'00 - VRN'!F35</f>
        <v>0</v>
      </c>
      <c r="BC95" s="128">
        <f>'00 - VRN'!F36</f>
        <v>0</v>
      </c>
      <c r="BD95" s="130">
        <f>'00 - VRN'!F37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'01 - Úsek A'!J30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27">
        <v>0</v>
      </c>
      <c r="AT96" s="128">
        <f>ROUND(SUM(AV96:AW96),2)</f>
        <v>0</v>
      </c>
      <c r="AU96" s="129">
        <f>'01 - Úsek A'!P123</f>
        <v>0</v>
      </c>
      <c r="AV96" s="128">
        <f>'01 - Úsek A'!J33</f>
        <v>0</v>
      </c>
      <c r="AW96" s="128">
        <f>'01 - Úsek A'!J34</f>
        <v>0</v>
      </c>
      <c r="AX96" s="128">
        <f>'01 - Úsek A'!J35</f>
        <v>0</v>
      </c>
      <c r="AY96" s="128">
        <f>'01 - Úsek A'!J36</f>
        <v>0</v>
      </c>
      <c r="AZ96" s="128">
        <f>'01 - Úsek A'!F33</f>
        <v>0</v>
      </c>
      <c r="BA96" s="128">
        <f>'01 - Úsek A'!F34</f>
        <v>0</v>
      </c>
      <c r="BB96" s="128">
        <f>'01 - Úsek A'!F35</f>
        <v>0</v>
      </c>
      <c r="BC96" s="128">
        <f>'01 - Úsek A'!F36</f>
        <v>0</v>
      </c>
      <c r="BD96" s="130">
        <f>'01 - Úsek A'!F37</f>
        <v>0</v>
      </c>
      <c r="BE96" s="7"/>
      <c r="BT96" s="131" t="s">
        <v>81</v>
      </c>
      <c r="BV96" s="131" t="s">
        <v>75</v>
      </c>
      <c r="BW96" s="131" t="s">
        <v>87</v>
      </c>
      <c r="BX96" s="131" t="s">
        <v>5</v>
      </c>
      <c r="CL96" s="131" t="s">
        <v>1</v>
      </c>
      <c r="CM96" s="131" t="s">
        <v>83</v>
      </c>
    </row>
    <row r="97" s="7" customFormat="1" ht="16.5" customHeight="1">
      <c r="A97" s="119" t="s">
        <v>77</v>
      </c>
      <c r="B97" s="120"/>
      <c r="C97" s="121"/>
      <c r="D97" s="122" t="s">
        <v>88</v>
      </c>
      <c r="E97" s="122"/>
      <c r="F97" s="122"/>
      <c r="G97" s="122"/>
      <c r="H97" s="122"/>
      <c r="I97" s="123"/>
      <c r="J97" s="122" t="s">
        <v>89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Úsek C'!J30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86</v>
      </c>
      <c r="AR97" s="126"/>
      <c r="AS97" s="132">
        <v>0</v>
      </c>
      <c r="AT97" s="133">
        <f>ROUND(SUM(AV97:AW97),2)</f>
        <v>0</v>
      </c>
      <c r="AU97" s="134">
        <f>'03 - Úsek C'!P122</f>
        <v>0</v>
      </c>
      <c r="AV97" s="133">
        <f>'03 - Úsek C'!J33</f>
        <v>0</v>
      </c>
      <c r="AW97" s="133">
        <f>'03 - Úsek C'!J34</f>
        <v>0</v>
      </c>
      <c r="AX97" s="133">
        <f>'03 - Úsek C'!J35</f>
        <v>0</v>
      </c>
      <c r="AY97" s="133">
        <f>'03 - Úsek C'!J36</f>
        <v>0</v>
      </c>
      <c r="AZ97" s="133">
        <f>'03 - Úsek C'!F33</f>
        <v>0</v>
      </c>
      <c r="BA97" s="133">
        <f>'03 - Úsek C'!F34</f>
        <v>0</v>
      </c>
      <c r="BB97" s="133">
        <f>'03 - Úsek C'!F35</f>
        <v>0</v>
      </c>
      <c r="BC97" s="133">
        <f>'03 - Úsek C'!F36</f>
        <v>0</v>
      </c>
      <c r="BD97" s="135">
        <f>'03 - Úsek C'!F37</f>
        <v>0</v>
      </c>
      <c r="BE97" s="7"/>
      <c r="BT97" s="131" t="s">
        <v>81</v>
      </c>
      <c r="BV97" s="131" t="s">
        <v>75</v>
      </c>
      <c r="BW97" s="131" t="s">
        <v>90</v>
      </c>
      <c r="BX97" s="131" t="s">
        <v>5</v>
      </c>
      <c r="CL97" s="131" t="s">
        <v>1</v>
      </c>
      <c r="CM97" s="131" t="s">
        <v>83</v>
      </c>
    </row>
    <row r="98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sheet="1" formatColumns="0" formatRows="0" objects="1" scenarios="1" spinCount="100000" saltValue="cFo7kq3Oq6giA4AM2BfIiGfNmTE4NbYx3HG3FXGuiZJ1Tjf5oBoVh882dM/5SXNtoyCDaZ458xlBTk+49VIfVQ==" hashValue="Iwi5eK+7wex7LvstoY/UNk2PPC5vgnmP+JEkJAxOg3RbqGxDWuxBoq8D7E24366Bpu7+0CTLEpUSwy58Utx0uw==" algorithmName="SHA-512" password="CC35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00 - VRN'!C2" display="/"/>
    <hyperlink ref="A96" location="'01 - Úsek A'!C2" display="/"/>
    <hyperlink ref="A97" location="'03 - Úsek C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</row>
    <row r="4" s="1" customFormat="1" ht="24.96" customHeight="1">
      <c r="B4" s="20"/>
      <c r="D4" s="140" t="s">
        <v>91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Jižní spojka I.,č akce 13500 a Jižní Spojka II.,č. akce 13501, Praha 4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93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30. 10. 2019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ROUND((SUM(BE123:BE163)),  2)</f>
        <v>0</v>
      </c>
      <c r="G33" s="38"/>
      <c r="H33" s="38"/>
      <c r="I33" s="162">
        <v>0.20999999999999999</v>
      </c>
      <c r="J33" s="161">
        <f>ROUND(((SUM(BE123:BE163))*I33),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ROUND((SUM(BF123:BF163)),  2)</f>
        <v>0</v>
      </c>
      <c r="G34" s="38"/>
      <c r="H34" s="38"/>
      <c r="I34" s="162">
        <v>0.14999999999999999</v>
      </c>
      <c r="J34" s="161">
        <f>ROUND(((SUM(BF123:BF163))*I34),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ROUND((SUM(BG123:BG163)),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ROUND((SUM(BH123:BH163)),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ROUND((SUM(BI123:BI163)),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Jižní spojka I.,č akce 13500 a Jižní Spojka II.,č. akce 13501, Praha 4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00 - VRN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30. 10. 2019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95</v>
      </c>
      <c r="D94" s="189"/>
      <c r="E94" s="189"/>
      <c r="F94" s="189"/>
      <c r="G94" s="189"/>
      <c r="H94" s="189"/>
      <c r="I94" s="190"/>
      <c r="J94" s="191" t="s">
        <v>96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97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="9" customFormat="1" ht="24.96" customHeight="1">
      <c r="A97" s="9"/>
      <c r="B97" s="193"/>
      <c r="C97" s="194"/>
      <c r="D97" s="195" t="s">
        <v>99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100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101</v>
      </c>
      <c r="E99" s="203"/>
      <c r="F99" s="203"/>
      <c r="G99" s="203"/>
      <c r="H99" s="203"/>
      <c r="I99" s="204"/>
      <c r="J99" s="205">
        <f>J144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102</v>
      </c>
      <c r="E100" s="203"/>
      <c r="F100" s="203"/>
      <c r="G100" s="203"/>
      <c r="H100" s="203"/>
      <c r="I100" s="204"/>
      <c r="J100" s="205">
        <f>J149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103</v>
      </c>
      <c r="E101" s="203"/>
      <c r="F101" s="203"/>
      <c r="G101" s="203"/>
      <c r="H101" s="203"/>
      <c r="I101" s="204"/>
      <c r="J101" s="205">
        <f>J153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104</v>
      </c>
      <c r="E102" s="203"/>
      <c r="F102" s="203"/>
      <c r="G102" s="203"/>
      <c r="H102" s="203"/>
      <c r="I102" s="204"/>
      <c r="J102" s="205">
        <f>J156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105</v>
      </c>
      <c r="E103" s="203"/>
      <c r="F103" s="203"/>
      <c r="G103" s="203"/>
      <c r="H103" s="203"/>
      <c r="I103" s="204"/>
      <c r="J103" s="205">
        <f>J160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106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7" t="str">
        <f>E7</f>
        <v>Jižní spojka I.,č akce 13500 a Jižní Spojka II.,č. akce 13501, Praha 4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92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>00 - VRN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147" t="s">
        <v>22</v>
      </c>
      <c r="J117" s="79" t="str">
        <f>IF(J12="","",J12)</f>
        <v>30. 10. 2019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147" t="s">
        <v>29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147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07"/>
      <c r="B122" s="208"/>
      <c r="C122" s="209" t="s">
        <v>107</v>
      </c>
      <c r="D122" s="210" t="s">
        <v>58</v>
      </c>
      <c r="E122" s="210" t="s">
        <v>54</v>
      </c>
      <c r="F122" s="210" t="s">
        <v>55</v>
      </c>
      <c r="G122" s="210" t="s">
        <v>108</v>
      </c>
      <c r="H122" s="210" t="s">
        <v>109</v>
      </c>
      <c r="I122" s="211" t="s">
        <v>110</v>
      </c>
      <c r="J122" s="210" t="s">
        <v>96</v>
      </c>
      <c r="K122" s="212" t="s">
        <v>111</v>
      </c>
      <c r="L122" s="213"/>
      <c r="M122" s="100" t="s">
        <v>1</v>
      </c>
      <c r="N122" s="101" t="s">
        <v>37</v>
      </c>
      <c r="O122" s="101" t="s">
        <v>112</v>
      </c>
      <c r="P122" s="101" t="s">
        <v>113</v>
      </c>
      <c r="Q122" s="101" t="s">
        <v>114</v>
      </c>
      <c r="R122" s="101" t="s">
        <v>115</v>
      </c>
      <c r="S122" s="101" t="s">
        <v>116</v>
      </c>
      <c r="T122" s="102" t="s">
        <v>117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="2" customFormat="1" ht="22.8" customHeight="1">
      <c r="A123" s="38"/>
      <c r="B123" s="39"/>
      <c r="C123" s="107" t="s">
        <v>118</v>
      </c>
      <c r="D123" s="40"/>
      <c r="E123" s="40"/>
      <c r="F123" s="40"/>
      <c r="G123" s="40"/>
      <c r="H123" s="40"/>
      <c r="I123" s="144"/>
      <c r="J123" s="214">
        <f>BK123</f>
        <v>0</v>
      </c>
      <c r="K123" s="40"/>
      <c r="L123" s="44"/>
      <c r="M123" s="103"/>
      <c r="N123" s="215"/>
      <c r="O123" s="104"/>
      <c r="P123" s="216">
        <f>P124</f>
        <v>0</v>
      </c>
      <c r="Q123" s="104"/>
      <c r="R123" s="216">
        <f>R124</f>
        <v>0</v>
      </c>
      <c r="S123" s="104"/>
      <c r="T123" s="217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98</v>
      </c>
      <c r="BK123" s="218">
        <f>BK124</f>
        <v>0</v>
      </c>
    </row>
    <row r="124" s="12" customFormat="1" ht="25.92" customHeight="1">
      <c r="A124" s="12"/>
      <c r="B124" s="219"/>
      <c r="C124" s="220"/>
      <c r="D124" s="221" t="s">
        <v>72</v>
      </c>
      <c r="E124" s="222" t="s">
        <v>79</v>
      </c>
      <c r="F124" s="222" t="s">
        <v>119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P125+P144+P149+P153+P156+P160</f>
        <v>0</v>
      </c>
      <c r="Q124" s="227"/>
      <c r="R124" s="228">
        <f>R125+R144+R149+R153+R156+R160</f>
        <v>0</v>
      </c>
      <c r="S124" s="227"/>
      <c r="T124" s="229">
        <f>T125+T144+T149+T153+T156+T160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120</v>
      </c>
      <c r="AT124" s="231" t="s">
        <v>72</v>
      </c>
      <c r="AU124" s="231" t="s">
        <v>73</v>
      </c>
      <c r="AY124" s="230" t="s">
        <v>121</v>
      </c>
      <c r="BK124" s="232">
        <f>BK125+BK144+BK149+BK153+BK156+BK160</f>
        <v>0</v>
      </c>
    </row>
    <row r="125" s="12" customFormat="1" ht="22.8" customHeight="1">
      <c r="A125" s="12"/>
      <c r="B125" s="219"/>
      <c r="C125" s="220"/>
      <c r="D125" s="221" t="s">
        <v>72</v>
      </c>
      <c r="E125" s="233" t="s">
        <v>122</v>
      </c>
      <c r="F125" s="233" t="s">
        <v>123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SUM(P126:P143)</f>
        <v>0</v>
      </c>
      <c r="Q125" s="227"/>
      <c r="R125" s="228">
        <f>SUM(R126:R143)</f>
        <v>0</v>
      </c>
      <c r="S125" s="227"/>
      <c r="T125" s="229">
        <f>SUM(T126:T143)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120</v>
      </c>
      <c r="AT125" s="231" t="s">
        <v>72</v>
      </c>
      <c r="AU125" s="231" t="s">
        <v>81</v>
      </c>
      <c r="AY125" s="230" t="s">
        <v>121</v>
      </c>
      <c r="BK125" s="232">
        <f>SUM(BK126:BK143)</f>
        <v>0</v>
      </c>
    </row>
    <row r="126" s="2" customFormat="1" ht="16.5" customHeight="1">
      <c r="A126" s="38"/>
      <c r="B126" s="39"/>
      <c r="C126" s="235" t="s">
        <v>81</v>
      </c>
      <c r="D126" s="235" t="s">
        <v>124</v>
      </c>
      <c r="E126" s="236" t="s">
        <v>125</v>
      </c>
      <c r="F126" s="237" t="s">
        <v>126</v>
      </c>
      <c r="G126" s="238" t="s">
        <v>127</v>
      </c>
      <c r="H126" s="239">
        <v>140</v>
      </c>
      <c r="I126" s="240"/>
      <c r="J126" s="241">
        <f>ROUND(I126*H126,2)</f>
        <v>0</v>
      </c>
      <c r="K126" s="237" t="s">
        <v>128</v>
      </c>
      <c r="L126" s="44"/>
      <c r="M126" s="242" t="s">
        <v>1</v>
      </c>
      <c r="N126" s="243" t="s">
        <v>38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129</v>
      </c>
      <c r="AT126" s="246" t="s">
        <v>124</v>
      </c>
      <c r="AU126" s="246" t="s">
        <v>83</v>
      </c>
      <c r="AY126" s="17" t="s">
        <v>121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81</v>
      </c>
      <c r="BK126" s="247">
        <f>ROUND(I126*H126,2)</f>
        <v>0</v>
      </c>
      <c r="BL126" s="17" t="s">
        <v>129</v>
      </c>
      <c r="BM126" s="246" t="s">
        <v>130</v>
      </c>
    </row>
    <row r="127" s="13" customFormat="1">
      <c r="A127" s="13"/>
      <c r="B127" s="248"/>
      <c r="C127" s="249"/>
      <c r="D127" s="250" t="s">
        <v>131</v>
      </c>
      <c r="E127" s="251" t="s">
        <v>1</v>
      </c>
      <c r="F127" s="252" t="s">
        <v>132</v>
      </c>
      <c r="G127" s="249"/>
      <c r="H127" s="253">
        <v>140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131</v>
      </c>
      <c r="AU127" s="259" t="s">
        <v>83</v>
      </c>
      <c r="AV127" s="13" t="s">
        <v>83</v>
      </c>
      <c r="AW127" s="13" t="s">
        <v>30</v>
      </c>
      <c r="AX127" s="13" t="s">
        <v>81</v>
      </c>
      <c r="AY127" s="259" t="s">
        <v>121</v>
      </c>
    </row>
    <row r="128" s="2" customFormat="1" ht="16.5" customHeight="1">
      <c r="A128" s="38"/>
      <c r="B128" s="39"/>
      <c r="C128" s="235" t="s">
        <v>83</v>
      </c>
      <c r="D128" s="235" t="s">
        <v>124</v>
      </c>
      <c r="E128" s="236" t="s">
        <v>133</v>
      </c>
      <c r="F128" s="237" t="s">
        <v>134</v>
      </c>
      <c r="G128" s="238" t="s">
        <v>135</v>
      </c>
      <c r="H128" s="239">
        <v>2</v>
      </c>
      <c r="I128" s="240"/>
      <c r="J128" s="241">
        <f>ROUND(I128*H128,2)</f>
        <v>0</v>
      </c>
      <c r="K128" s="237" t="s">
        <v>128</v>
      </c>
      <c r="L128" s="44"/>
      <c r="M128" s="242" t="s">
        <v>1</v>
      </c>
      <c r="N128" s="243" t="s">
        <v>38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129</v>
      </c>
      <c r="AT128" s="246" t="s">
        <v>124</v>
      </c>
      <c r="AU128" s="246" t="s">
        <v>83</v>
      </c>
      <c r="AY128" s="17" t="s">
        <v>121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81</v>
      </c>
      <c r="BK128" s="247">
        <f>ROUND(I128*H128,2)</f>
        <v>0</v>
      </c>
      <c r="BL128" s="17" t="s">
        <v>129</v>
      </c>
      <c r="BM128" s="246" t="s">
        <v>136</v>
      </c>
    </row>
    <row r="129" s="2" customFormat="1">
      <c r="A129" s="38"/>
      <c r="B129" s="39"/>
      <c r="C129" s="40"/>
      <c r="D129" s="250" t="s">
        <v>137</v>
      </c>
      <c r="E129" s="40"/>
      <c r="F129" s="260" t="s">
        <v>138</v>
      </c>
      <c r="G129" s="40"/>
      <c r="H129" s="40"/>
      <c r="I129" s="144"/>
      <c r="J129" s="40"/>
      <c r="K129" s="40"/>
      <c r="L129" s="44"/>
      <c r="M129" s="261"/>
      <c r="N129" s="262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83</v>
      </c>
    </row>
    <row r="130" s="13" customFormat="1">
      <c r="A130" s="13"/>
      <c r="B130" s="248"/>
      <c r="C130" s="249"/>
      <c r="D130" s="250" t="s">
        <v>131</v>
      </c>
      <c r="E130" s="251" t="s">
        <v>1</v>
      </c>
      <c r="F130" s="252" t="s">
        <v>139</v>
      </c>
      <c r="G130" s="249"/>
      <c r="H130" s="253">
        <v>2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131</v>
      </c>
      <c r="AU130" s="259" t="s">
        <v>83</v>
      </c>
      <c r="AV130" s="13" t="s">
        <v>83</v>
      </c>
      <c r="AW130" s="13" t="s">
        <v>30</v>
      </c>
      <c r="AX130" s="13" t="s">
        <v>81</v>
      </c>
      <c r="AY130" s="259" t="s">
        <v>121</v>
      </c>
    </row>
    <row r="131" s="2" customFormat="1" ht="16.5" customHeight="1">
      <c r="A131" s="38"/>
      <c r="B131" s="39"/>
      <c r="C131" s="235" t="s">
        <v>140</v>
      </c>
      <c r="D131" s="235" t="s">
        <v>124</v>
      </c>
      <c r="E131" s="236" t="s">
        <v>141</v>
      </c>
      <c r="F131" s="237" t="s">
        <v>142</v>
      </c>
      <c r="G131" s="238" t="s">
        <v>143</v>
      </c>
      <c r="H131" s="239">
        <v>6</v>
      </c>
      <c r="I131" s="240"/>
      <c r="J131" s="241">
        <f>ROUND(I131*H131,2)</f>
        <v>0</v>
      </c>
      <c r="K131" s="237" t="s">
        <v>128</v>
      </c>
      <c r="L131" s="44"/>
      <c r="M131" s="242" t="s">
        <v>1</v>
      </c>
      <c r="N131" s="243" t="s">
        <v>38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129</v>
      </c>
      <c r="AT131" s="246" t="s">
        <v>124</v>
      </c>
      <c r="AU131" s="246" t="s">
        <v>83</v>
      </c>
      <c r="AY131" s="17" t="s">
        <v>121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81</v>
      </c>
      <c r="BK131" s="247">
        <f>ROUND(I131*H131,2)</f>
        <v>0</v>
      </c>
      <c r="BL131" s="17" t="s">
        <v>129</v>
      </c>
      <c r="BM131" s="246" t="s">
        <v>144</v>
      </c>
    </row>
    <row r="132" s="2" customFormat="1">
      <c r="A132" s="38"/>
      <c r="B132" s="39"/>
      <c r="C132" s="40"/>
      <c r="D132" s="250" t="s">
        <v>137</v>
      </c>
      <c r="E132" s="40"/>
      <c r="F132" s="260" t="s">
        <v>145</v>
      </c>
      <c r="G132" s="40"/>
      <c r="H132" s="40"/>
      <c r="I132" s="144"/>
      <c r="J132" s="40"/>
      <c r="K132" s="40"/>
      <c r="L132" s="44"/>
      <c r="M132" s="261"/>
      <c r="N132" s="262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137</v>
      </c>
      <c r="AU132" s="17" t="s">
        <v>83</v>
      </c>
    </row>
    <row r="133" s="13" customFormat="1">
      <c r="A133" s="13"/>
      <c r="B133" s="248"/>
      <c r="C133" s="249"/>
      <c r="D133" s="250" t="s">
        <v>131</v>
      </c>
      <c r="E133" s="251" t="s">
        <v>1</v>
      </c>
      <c r="F133" s="252" t="s">
        <v>146</v>
      </c>
      <c r="G133" s="249"/>
      <c r="H133" s="253">
        <v>6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131</v>
      </c>
      <c r="AU133" s="259" t="s">
        <v>83</v>
      </c>
      <c r="AV133" s="13" t="s">
        <v>83</v>
      </c>
      <c r="AW133" s="13" t="s">
        <v>30</v>
      </c>
      <c r="AX133" s="13" t="s">
        <v>81</v>
      </c>
      <c r="AY133" s="259" t="s">
        <v>121</v>
      </c>
    </row>
    <row r="134" s="2" customFormat="1" ht="16.5" customHeight="1">
      <c r="A134" s="38"/>
      <c r="B134" s="39"/>
      <c r="C134" s="235" t="s">
        <v>147</v>
      </c>
      <c r="D134" s="235" t="s">
        <v>124</v>
      </c>
      <c r="E134" s="236" t="s">
        <v>148</v>
      </c>
      <c r="F134" s="237" t="s">
        <v>149</v>
      </c>
      <c r="G134" s="238" t="s">
        <v>135</v>
      </c>
      <c r="H134" s="239">
        <v>2</v>
      </c>
      <c r="I134" s="240"/>
      <c r="J134" s="241">
        <f>ROUND(I134*H134,2)</f>
        <v>0</v>
      </c>
      <c r="K134" s="237" t="s">
        <v>128</v>
      </c>
      <c r="L134" s="44"/>
      <c r="M134" s="242" t="s">
        <v>1</v>
      </c>
      <c r="N134" s="243" t="s">
        <v>38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129</v>
      </c>
      <c r="AT134" s="246" t="s">
        <v>124</v>
      </c>
      <c r="AU134" s="246" t="s">
        <v>83</v>
      </c>
      <c r="AY134" s="17" t="s">
        <v>121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81</v>
      </c>
      <c r="BK134" s="247">
        <f>ROUND(I134*H134,2)</f>
        <v>0</v>
      </c>
      <c r="BL134" s="17" t="s">
        <v>129</v>
      </c>
      <c r="BM134" s="246" t="s">
        <v>150</v>
      </c>
    </row>
    <row r="135" s="2" customFormat="1">
      <c r="A135" s="38"/>
      <c r="B135" s="39"/>
      <c r="C135" s="40"/>
      <c r="D135" s="250" t="s">
        <v>137</v>
      </c>
      <c r="E135" s="40"/>
      <c r="F135" s="260" t="s">
        <v>151</v>
      </c>
      <c r="G135" s="40"/>
      <c r="H135" s="40"/>
      <c r="I135" s="144"/>
      <c r="J135" s="40"/>
      <c r="K135" s="40"/>
      <c r="L135" s="44"/>
      <c r="M135" s="261"/>
      <c r="N135" s="262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83</v>
      </c>
    </row>
    <row r="136" s="13" customFormat="1">
      <c r="A136" s="13"/>
      <c r="B136" s="248"/>
      <c r="C136" s="249"/>
      <c r="D136" s="250" t="s">
        <v>131</v>
      </c>
      <c r="E136" s="251" t="s">
        <v>1</v>
      </c>
      <c r="F136" s="252" t="s">
        <v>139</v>
      </c>
      <c r="G136" s="249"/>
      <c r="H136" s="253">
        <v>2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131</v>
      </c>
      <c r="AU136" s="259" t="s">
        <v>83</v>
      </c>
      <c r="AV136" s="13" t="s">
        <v>83</v>
      </c>
      <c r="AW136" s="13" t="s">
        <v>30</v>
      </c>
      <c r="AX136" s="13" t="s">
        <v>81</v>
      </c>
      <c r="AY136" s="259" t="s">
        <v>121</v>
      </c>
    </row>
    <row r="137" s="2" customFormat="1" ht="16.5" customHeight="1">
      <c r="A137" s="38"/>
      <c r="B137" s="39"/>
      <c r="C137" s="235" t="s">
        <v>120</v>
      </c>
      <c r="D137" s="235" t="s">
        <v>124</v>
      </c>
      <c r="E137" s="236" t="s">
        <v>152</v>
      </c>
      <c r="F137" s="237" t="s">
        <v>153</v>
      </c>
      <c r="G137" s="238" t="s">
        <v>135</v>
      </c>
      <c r="H137" s="239">
        <v>2</v>
      </c>
      <c r="I137" s="240"/>
      <c r="J137" s="241">
        <f>ROUND(I137*H137,2)</f>
        <v>0</v>
      </c>
      <c r="K137" s="237" t="s">
        <v>128</v>
      </c>
      <c r="L137" s="44"/>
      <c r="M137" s="242" t="s">
        <v>1</v>
      </c>
      <c r="N137" s="243" t="s">
        <v>38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129</v>
      </c>
      <c r="AT137" s="246" t="s">
        <v>124</v>
      </c>
      <c r="AU137" s="246" t="s">
        <v>83</v>
      </c>
      <c r="AY137" s="17" t="s">
        <v>121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81</v>
      </c>
      <c r="BK137" s="247">
        <f>ROUND(I137*H137,2)</f>
        <v>0</v>
      </c>
      <c r="BL137" s="17" t="s">
        <v>129</v>
      </c>
      <c r="BM137" s="246" t="s">
        <v>154</v>
      </c>
    </row>
    <row r="138" s="2" customFormat="1">
      <c r="A138" s="38"/>
      <c r="B138" s="39"/>
      <c r="C138" s="40"/>
      <c r="D138" s="250" t="s">
        <v>137</v>
      </c>
      <c r="E138" s="40"/>
      <c r="F138" s="260" t="s">
        <v>155</v>
      </c>
      <c r="G138" s="40"/>
      <c r="H138" s="40"/>
      <c r="I138" s="144"/>
      <c r="J138" s="40"/>
      <c r="K138" s="40"/>
      <c r="L138" s="44"/>
      <c r="M138" s="261"/>
      <c r="N138" s="262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137</v>
      </c>
      <c r="AU138" s="17" t="s">
        <v>83</v>
      </c>
    </row>
    <row r="139" s="13" customFormat="1">
      <c r="A139" s="13"/>
      <c r="B139" s="248"/>
      <c r="C139" s="249"/>
      <c r="D139" s="250" t="s">
        <v>131</v>
      </c>
      <c r="E139" s="251" t="s">
        <v>1</v>
      </c>
      <c r="F139" s="252" t="s">
        <v>139</v>
      </c>
      <c r="G139" s="249"/>
      <c r="H139" s="253">
        <v>2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131</v>
      </c>
      <c r="AU139" s="259" t="s">
        <v>83</v>
      </c>
      <c r="AV139" s="13" t="s">
        <v>83</v>
      </c>
      <c r="AW139" s="13" t="s">
        <v>30</v>
      </c>
      <c r="AX139" s="13" t="s">
        <v>81</v>
      </c>
      <c r="AY139" s="259" t="s">
        <v>121</v>
      </c>
    </row>
    <row r="140" s="2" customFormat="1" ht="16.5" customHeight="1">
      <c r="A140" s="38"/>
      <c r="B140" s="39"/>
      <c r="C140" s="235" t="s">
        <v>156</v>
      </c>
      <c r="D140" s="235" t="s">
        <v>124</v>
      </c>
      <c r="E140" s="236" t="s">
        <v>157</v>
      </c>
      <c r="F140" s="237" t="s">
        <v>158</v>
      </c>
      <c r="G140" s="238" t="s">
        <v>143</v>
      </c>
      <c r="H140" s="239">
        <v>2</v>
      </c>
      <c r="I140" s="240"/>
      <c r="J140" s="241">
        <f>ROUND(I140*H140,2)</f>
        <v>0</v>
      </c>
      <c r="K140" s="237" t="s">
        <v>128</v>
      </c>
      <c r="L140" s="44"/>
      <c r="M140" s="242" t="s">
        <v>1</v>
      </c>
      <c r="N140" s="243" t="s">
        <v>38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129</v>
      </c>
      <c r="AT140" s="246" t="s">
        <v>124</v>
      </c>
      <c r="AU140" s="246" t="s">
        <v>83</v>
      </c>
      <c r="AY140" s="17" t="s">
        <v>121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81</v>
      </c>
      <c r="BK140" s="247">
        <f>ROUND(I140*H140,2)</f>
        <v>0</v>
      </c>
      <c r="BL140" s="17" t="s">
        <v>129</v>
      </c>
      <c r="BM140" s="246" t="s">
        <v>159</v>
      </c>
    </row>
    <row r="141" s="2" customFormat="1" ht="16.5" customHeight="1">
      <c r="A141" s="38"/>
      <c r="B141" s="39"/>
      <c r="C141" s="235" t="s">
        <v>160</v>
      </c>
      <c r="D141" s="235" t="s">
        <v>124</v>
      </c>
      <c r="E141" s="236" t="s">
        <v>161</v>
      </c>
      <c r="F141" s="237" t="s">
        <v>162</v>
      </c>
      <c r="G141" s="238" t="s">
        <v>143</v>
      </c>
      <c r="H141" s="239">
        <v>2</v>
      </c>
      <c r="I141" s="240"/>
      <c r="J141" s="241">
        <f>ROUND(I141*H141,2)</f>
        <v>0</v>
      </c>
      <c r="K141" s="237" t="s">
        <v>128</v>
      </c>
      <c r="L141" s="44"/>
      <c r="M141" s="242" t="s">
        <v>1</v>
      </c>
      <c r="N141" s="243" t="s">
        <v>38</v>
      </c>
      <c r="O141" s="91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129</v>
      </c>
      <c r="AT141" s="246" t="s">
        <v>124</v>
      </c>
      <c r="AU141" s="246" t="s">
        <v>83</v>
      </c>
      <c r="AY141" s="17" t="s">
        <v>121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7" t="s">
        <v>81</v>
      </c>
      <c r="BK141" s="247">
        <f>ROUND(I141*H141,2)</f>
        <v>0</v>
      </c>
      <c r="BL141" s="17" t="s">
        <v>129</v>
      </c>
      <c r="BM141" s="246" t="s">
        <v>163</v>
      </c>
    </row>
    <row r="142" s="2" customFormat="1">
      <c r="A142" s="38"/>
      <c r="B142" s="39"/>
      <c r="C142" s="40"/>
      <c r="D142" s="250" t="s">
        <v>137</v>
      </c>
      <c r="E142" s="40"/>
      <c r="F142" s="260" t="s">
        <v>164</v>
      </c>
      <c r="G142" s="40"/>
      <c r="H142" s="40"/>
      <c r="I142" s="144"/>
      <c r="J142" s="40"/>
      <c r="K142" s="40"/>
      <c r="L142" s="44"/>
      <c r="M142" s="261"/>
      <c r="N142" s="262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137</v>
      </c>
      <c r="AU142" s="17" t="s">
        <v>83</v>
      </c>
    </row>
    <row r="143" s="13" customFormat="1">
      <c r="A143" s="13"/>
      <c r="B143" s="248"/>
      <c r="C143" s="249"/>
      <c r="D143" s="250" t="s">
        <v>131</v>
      </c>
      <c r="E143" s="251" t="s">
        <v>1</v>
      </c>
      <c r="F143" s="252" t="s">
        <v>139</v>
      </c>
      <c r="G143" s="249"/>
      <c r="H143" s="253">
        <v>2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131</v>
      </c>
      <c r="AU143" s="259" t="s">
        <v>83</v>
      </c>
      <c r="AV143" s="13" t="s">
        <v>83</v>
      </c>
      <c r="AW143" s="13" t="s">
        <v>30</v>
      </c>
      <c r="AX143" s="13" t="s">
        <v>81</v>
      </c>
      <c r="AY143" s="259" t="s">
        <v>121</v>
      </c>
    </row>
    <row r="144" s="12" customFormat="1" ht="22.8" customHeight="1">
      <c r="A144" s="12"/>
      <c r="B144" s="219"/>
      <c r="C144" s="220"/>
      <c r="D144" s="221" t="s">
        <v>72</v>
      </c>
      <c r="E144" s="233" t="s">
        <v>165</v>
      </c>
      <c r="F144" s="233" t="s">
        <v>166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SUM(P145:P148)</f>
        <v>0</v>
      </c>
      <c r="Q144" s="227"/>
      <c r="R144" s="228">
        <f>SUM(R145:R148)</f>
        <v>0</v>
      </c>
      <c r="S144" s="227"/>
      <c r="T144" s="229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120</v>
      </c>
      <c r="AT144" s="231" t="s">
        <v>72</v>
      </c>
      <c r="AU144" s="231" t="s">
        <v>81</v>
      </c>
      <c r="AY144" s="230" t="s">
        <v>121</v>
      </c>
      <c r="BK144" s="232">
        <f>SUM(BK145:BK148)</f>
        <v>0</v>
      </c>
    </row>
    <row r="145" s="2" customFormat="1" ht="16.5" customHeight="1">
      <c r="A145" s="38"/>
      <c r="B145" s="39"/>
      <c r="C145" s="235" t="s">
        <v>167</v>
      </c>
      <c r="D145" s="235" t="s">
        <v>124</v>
      </c>
      <c r="E145" s="236" t="s">
        <v>168</v>
      </c>
      <c r="F145" s="237" t="s">
        <v>166</v>
      </c>
      <c r="G145" s="238" t="s">
        <v>135</v>
      </c>
      <c r="H145" s="239">
        <v>2</v>
      </c>
      <c r="I145" s="240"/>
      <c r="J145" s="241">
        <f>ROUND(I145*H145,2)</f>
        <v>0</v>
      </c>
      <c r="K145" s="237" t="s">
        <v>128</v>
      </c>
      <c r="L145" s="44"/>
      <c r="M145" s="242" t="s">
        <v>1</v>
      </c>
      <c r="N145" s="243" t="s">
        <v>38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129</v>
      </c>
      <c r="AT145" s="246" t="s">
        <v>124</v>
      </c>
      <c r="AU145" s="246" t="s">
        <v>83</v>
      </c>
      <c r="AY145" s="17" t="s">
        <v>121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81</v>
      </c>
      <c r="BK145" s="247">
        <f>ROUND(I145*H145,2)</f>
        <v>0</v>
      </c>
      <c r="BL145" s="17" t="s">
        <v>129</v>
      </c>
      <c r="BM145" s="246" t="s">
        <v>169</v>
      </c>
    </row>
    <row r="146" s="13" customFormat="1">
      <c r="A146" s="13"/>
      <c r="B146" s="248"/>
      <c r="C146" s="249"/>
      <c r="D146" s="250" t="s">
        <v>131</v>
      </c>
      <c r="E146" s="251" t="s">
        <v>1</v>
      </c>
      <c r="F146" s="252" t="s">
        <v>139</v>
      </c>
      <c r="G146" s="249"/>
      <c r="H146" s="253">
        <v>2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131</v>
      </c>
      <c r="AU146" s="259" t="s">
        <v>83</v>
      </c>
      <c r="AV146" s="13" t="s">
        <v>83</v>
      </c>
      <c r="AW146" s="13" t="s">
        <v>30</v>
      </c>
      <c r="AX146" s="13" t="s">
        <v>81</v>
      </c>
      <c r="AY146" s="259" t="s">
        <v>121</v>
      </c>
    </row>
    <row r="147" s="2" customFormat="1" ht="16.5" customHeight="1">
      <c r="A147" s="38"/>
      <c r="B147" s="39"/>
      <c r="C147" s="235" t="s">
        <v>170</v>
      </c>
      <c r="D147" s="235" t="s">
        <v>124</v>
      </c>
      <c r="E147" s="236" t="s">
        <v>171</v>
      </c>
      <c r="F147" s="237" t="s">
        <v>172</v>
      </c>
      <c r="G147" s="238" t="s">
        <v>143</v>
      </c>
      <c r="H147" s="239">
        <v>2</v>
      </c>
      <c r="I147" s="240"/>
      <c r="J147" s="241">
        <f>ROUND(I147*H147,2)</f>
        <v>0</v>
      </c>
      <c r="K147" s="237" t="s">
        <v>128</v>
      </c>
      <c r="L147" s="44"/>
      <c r="M147" s="242" t="s">
        <v>1</v>
      </c>
      <c r="N147" s="243" t="s">
        <v>38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129</v>
      </c>
      <c r="AT147" s="246" t="s">
        <v>124</v>
      </c>
      <c r="AU147" s="246" t="s">
        <v>83</v>
      </c>
      <c r="AY147" s="17" t="s">
        <v>121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81</v>
      </c>
      <c r="BK147" s="247">
        <f>ROUND(I147*H147,2)</f>
        <v>0</v>
      </c>
      <c r="BL147" s="17" t="s">
        <v>129</v>
      </c>
      <c r="BM147" s="246" t="s">
        <v>173</v>
      </c>
    </row>
    <row r="148" s="13" customFormat="1">
      <c r="A148" s="13"/>
      <c r="B148" s="248"/>
      <c r="C148" s="249"/>
      <c r="D148" s="250" t="s">
        <v>131</v>
      </c>
      <c r="E148" s="251" t="s">
        <v>1</v>
      </c>
      <c r="F148" s="252" t="s">
        <v>139</v>
      </c>
      <c r="G148" s="249"/>
      <c r="H148" s="253">
        <v>2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131</v>
      </c>
      <c r="AU148" s="259" t="s">
        <v>83</v>
      </c>
      <c r="AV148" s="13" t="s">
        <v>83</v>
      </c>
      <c r="AW148" s="13" t="s">
        <v>30</v>
      </c>
      <c r="AX148" s="13" t="s">
        <v>81</v>
      </c>
      <c r="AY148" s="259" t="s">
        <v>121</v>
      </c>
    </row>
    <row r="149" s="12" customFormat="1" ht="22.8" customHeight="1">
      <c r="A149" s="12"/>
      <c r="B149" s="219"/>
      <c r="C149" s="220"/>
      <c r="D149" s="221" t="s">
        <v>72</v>
      </c>
      <c r="E149" s="233" t="s">
        <v>174</v>
      </c>
      <c r="F149" s="233" t="s">
        <v>175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SUM(P150:P152)</f>
        <v>0</v>
      </c>
      <c r="Q149" s="227"/>
      <c r="R149" s="228">
        <f>SUM(R150:R152)</f>
        <v>0</v>
      </c>
      <c r="S149" s="227"/>
      <c r="T149" s="229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120</v>
      </c>
      <c r="AT149" s="231" t="s">
        <v>72</v>
      </c>
      <c r="AU149" s="231" t="s">
        <v>81</v>
      </c>
      <c r="AY149" s="230" t="s">
        <v>121</v>
      </c>
      <c r="BK149" s="232">
        <f>SUM(BK150:BK152)</f>
        <v>0</v>
      </c>
    </row>
    <row r="150" s="2" customFormat="1" ht="16.5" customHeight="1">
      <c r="A150" s="38"/>
      <c r="B150" s="39"/>
      <c r="C150" s="235" t="s">
        <v>176</v>
      </c>
      <c r="D150" s="235" t="s">
        <v>124</v>
      </c>
      <c r="E150" s="236" t="s">
        <v>177</v>
      </c>
      <c r="F150" s="237" t="s">
        <v>175</v>
      </c>
      <c r="G150" s="238" t="s">
        <v>135</v>
      </c>
      <c r="H150" s="239">
        <v>2</v>
      </c>
      <c r="I150" s="240"/>
      <c r="J150" s="241">
        <f>ROUND(I150*H150,2)</f>
        <v>0</v>
      </c>
      <c r="K150" s="237" t="s">
        <v>128</v>
      </c>
      <c r="L150" s="44"/>
      <c r="M150" s="242" t="s">
        <v>1</v>
      </c>
      <c r="N150" s="243" t="s">
        <v>38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129</v>
      </c>
      <c r="AT150" s="246" t="s">
        <v>124</v>
      </c>
      <c r="AU150" s="246" t="s">
        <v>83</v>
      </c>
      <c r="AY150" s="17" t="s">
        <v>121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81</v>
      </c>
      <c r="BK150" s="247">
        <f>ROUND(I150*H150,2)</f>
        <v>0</v>
      </c>
      <c r="BL150" s="17" t="s">
        <v>129</v>
      </c>
      <c r="BM150" s="246" t="s">
        <v>178</v>
      </c>
    </row>
    <row r="151" s="2" customFormat="1">
      <c r="A151" s="38"/>
      <c r="B151" s="39"/>
      <c r="C151" s="40"/>
      <c r="D151" s="250" t="s">
        <v>137</v>
      </c>
      <c r="E151" s="40"/>
      <c r="F151" s="260" t="s">
        <v>179</v>
      </c>
      <c r="G151" s="40"/>
      <c r="H151" s="40"/>
      <c r="I151" s="144"/>
      <c r="J151" s="40"/>
      <c r="K151" s="40"/>
      <c r="L151" s="44"/>
      <c r="M151" s="261"/>
      <c r="N151" s="262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137</v>
      </c>
      <c r="AU151" s="17" t="s">
        <v>83</v>
      </c>
    </row>
    <row r="152" s="13" customFormat="1">
      <c r="A152" s="13"/>
      <c r="B152" s="248"/>
      <c r="C152" s="249"/>
      <c r="D152" s="250" t="s">
        <v>131</v>
      </c>
      <c r="E152" s="251" t="s">
        <v>1</v>
      </c>
      <c r="F152" s="252" t="s">
        <v>139</v>
      </c>
      <c r="G152" s="249"/>
      <c r="H152" s="253">
        <v>2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131</v>
      </c>
      <c r="AU152" s="259" t="s">
        <v>83</v>
      </c>
      <c r="AV152" s="13" t="s">
        <v>83</v>
      </c>
      <c r="AW152" s="13" t="s">
        <v>30</v>
      </c>
      <c r="AX152" s="13" t="s">
        <v>81</v>
      </c>
      <c r="AY152" s="259" t="s">
        <v>121</v>
      </c>
    </row>
    <row r="153" s="12" customFormat="1" ht="22.8" customHeight="1">
      <c r="A153" s="12"/>
      <c r="B153" s="219"/>
      <c r="C153" s="220"/>
      <c r="D153" s="221" t="s">
        <v>72</v>
      </c>
      <c r="E153" s="233" t="s">
        <v>180</v>
      </c>
      <c r="F153" s="233" t="s">
        <v>181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SUM(P154:P155)</f>
        <v>0</v>
      </c>
      <c r="Q153" s="227"/>
      <c r="R153" s="228">
        <f>SUM(R154:R155)</f>
        <v>0</v>
      </c>
      <c r="S153" s="227"/>
      <c r="T153" s="229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120</v>
      </c>
      <c r="AT153" s="231" t="s">
        <v>72</v>
      </c>
      <c r="AU153" s="231" t="s">
        <v>81</v>
      </c>
      <c r="AY153" s="230" t="s">
        <v>121</v>
      </c>
      <c r="BK153" s="232">
        <f>SUM(BK154:BK155)</f>
        <v>0</v>
      </c>
    </row>
    <row r="154" s="2" customFormat="1" ht="16.5" customHeight="1">
      <c r="A154" s="38"/>
      <c r="B154" s="39"/>
      <c r="C154" s="235" t="s">
        <v>182</v>
      </c>
      <c r="D154" s="235" t="s">
        <v>124</v>
      </c>
      <c r="E154" s="236" t="s">
        <v>183</v>
      </c>
      <c r="F154" s="237" t="s">
        <v>181</v>
      </c>
      <c r="G154" s="238" t="s">
        <v>135</v>
      </c>
      <c r="H154" s="239">
        <v>2</v>
      </c>
      <c r="I154" s="240"/>
      <c r="J154" s="241">
        <f>ROUND(I154*H154,2)</f>
        <v>0</v>
      </c>
      <c r="K154" s="237" t="s">
        <v>128</v>
      </c>
      <c r="L154" s="44"/>
      <c r="M154" s="242" t="s">
        <v>1</v>
      </c>
      <c r="N154" s="243" t="s">
        <v>38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129</v>
      </c>
      <c r="AT154" s="246" t="s">
        <v>124</v>
      </c>
      <c r="AU154" s="246" t="s">
        <v>83</v>
      </c>
      <c r="AY154" s="17" t="s">
        <v>121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81</v>
      </c>
      <c r="BK154" s="247">
        <f>ROUND(I154*H154,2)</f>
        <v>0</v>
      </c>
      <c r="BL154" s="17" t="s">
        <v>129</v>
      </c>
      <c r="BM154" s="246" t="s">
        <v>184</v>
      </c>
    </row>
    <row r="155" s="13" customFormat="1">
      <c r="A155" s="13"/>
      <c r="B155" s="248"/>
      <c r="C155" s="249"/>
      <c r="D155" s="250" t="s">
        <v>131</v>
      </c>
      <c r="E155" s="251" t="s">
        <v>1</v>
      </c>
      <c r="F155" s="252" t="s">
        <v>139</v>
      </c>
      <c r="G155" s="249"/>
      <c r="H155" s="253">
        <v>2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131</v>
      </c>
      <c r="AU155" s="259" t="s">
        <v>83</v>
      </c>
      <c r="AV155" s="13" t="s">
        <v>83</v>
      </c>
      <c r="AW155" s="13" t="s">
        <v>30</v>
      </c>
      <c r="AX155" s="13" t="s">
        <v>81</v>
      </c>
      <c r="AY155" s="259" t="s">
        <v>121</v>
      </c>
    </row>
    <row r="156" s="12" customFormat="1" ht="22.8" customHeight="1">
      <c r="A156" s="12"/>
      <c r="B156" s="219"/>
      <c r="C156" s="220"/>
      <c r="D156" s="221" t="s">
        <v>72</v>
      </c>
      <c r="E156" s="233" t="s">
        <v>185</v>
      </c>
      <c r="F156" s="233" t="s">
        <v>186</v>
      </c>
      <c r="G156" s="220"/>
      <c r="H156" s="220"/>
      <c r="I156" s="223"/>
      <c r="J156" s="234">
        <f>BK156</f>
        <v>0</v>
      </c>
      <c r="K156" s="220"/>
      <c r="L156" s="225"/>
      <c r="M156" s="226"/>
      <c r="N156" s="227"/>
      <c r="O156" s="227"/>
      <c r="P156" s="228">
        <f>SUM(P157:P159)</f>
        <v>0</v>
      </c>
      <c r="Q156" s="227"/>
      <c r="R156" s="228">
        <f>SUM(R157:R159)</f>
        <v>0</v>
      </c>
      <c r="S156" s="227"/>
      <c r="T156" s="229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0" t="s">
        <v>120</v>
      </c>
      <c r="AT156" s="231" t="s">
        <v>72</v>
      </c>
      <c r="AU156" s="231" t="s">
        <v>81</v>
      </c>
      <c r="AY156" s="230" t="s">
        <v>121</v>
      </c>
      <c r="BK156" s="232">
        <f>SUM(BK157:BK159)</f>
        <v>0</v>
      </c>
    </row>
    <row r="157" s="2" customFormat="1" ht="16.5" customHeight="1">
      <c r="A157" s="38"/>
      <c r="B157" s="39"/>
      <c r="C157" s="235" t="s">
        <v>187</v>
      </c>
      <c r="D157" s="235" t="s">
        <v>124</v>
      </c>
      <c r="E157" s="236" t="s">
        <v>188</v>
      </c>
      <c r="F157" s="237" t="s">
        <v>186</v>
      </c>
      <c r="G157" s="238" t="s">
        <v>135</v>
      </c>
      <c r="H157" s="239">
        <v>2</v>
      </c>
      <c r="I157" s="240"/>
      <c r="J157" s="241">
        <f>ROUND(I157*H157,2)</f>
        <v>0</v>
      </c>
      <c r="K157" s="237" t="s">
        <v>128</v>
      </c>
      <c r="L157" s="44"/>
      <c r="M157" s="242" t="s">
        <v>1</v>
      </c>
      <c r="N157" s="243" t="s">
        <v>38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129</v>
      </c>
      <c r="AT157" s="246" t="s">
        <v>124</v>
      </c>
      <c r="AU157" s="246" t="s">
        <v>83</v>
      </c>
      <c r="AY157" s="17" t="s">
        <v>121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81</v>
      </c>
      <c r="BK157" s="247">
        <f>ROUND(I157*H157,2)</f>
        <v>0</v>
      </c>
      <c r="BL157" s="17" t="s">
        <v>129</v>
      </c>
      <c r="BM157" s="246" t="s">
        <v>189</v>
      </c>
    </row>
    <row r="158" s="2" customFormat="1">
      <c r="A158" s="38"/>
      <c r="B158" s="39"/>
      <c r="C158" s="40"/>
      <c r="D158" s="250" t="s">
        <v>137</v>
      </c>
      <c r="E158" s="40"/>
      <c r="F158" s="260" t="s">
        <v>190</v>
      </c>
      <c r="G158" s="40"/>
      <c r="H158" s="40"/>
      <c r="I158" s="144"/>
      <c r="J158" s="40"/>
      <c r="K158" s="40"/>
      <c r="L158" s="44"/>
      <c r="M158" s="261"/>
      <c r="N158" s="262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137</v>
      </c>
      <c r="AU158" s="17" t="s">
        <v>83</v>
      </c>
    </row>
    <row r="159" s="13" customFormat="1">
      <c r="A159" s="13"/>
      <c r="B159" s="248"/>
      <c r="C159" s="249"/>
      <c r="D159" s="250" t="s">
        <v>131</v>
      </c>
      <c r="E159" s="251" t="s">
        <v>1</v>
      </c>
      <c r="F159" s="252" t="s">
        <v>139</v>
      </c>
      <c r="G159" s="249"/>
      <c r="H159" s="253">
        <v>2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131</v>
      </c>
      <c r="AU159" s="259" t="s">
        <v>83</v>
      </c>
      <c r="AV159" s="13" t="s">
        <v>83</v>
      </c>
      <c r="AW159" s="13" t="s">
        <v>30</v>
      </c>
      <c r="AX159" s="13" t="s">
        <v>81</v>
      </c>
      <c r="AY159" s="259" t="s">
        <v>121</v>
      </c>
    </row>
    <row r="160" s="12" customFormat="1" ht="22.8" customHeight="1">
      <c r="A160" s="12"/>
      <c r="B160" s="219"/>
      <c r="C160" s="220"/>
      <c r="D160" s="221" t="s">
        <v>72</v>
      </c>
      <c r="E160" s="233" t="s">
        <v>191</v>
      </c>
      <c r="F160" s="233" t="s">
        <v>192</v>
      </c>
      <c r="G160" s="220"/>
      <c r="H160" s="220"/>
      <c r="I160" s="223"/>
      <c r="J160" s="234">
        <f>BK160</f>
        <v>0</v>
      </c>
      <c r="K160" s="220"/>
      <c r="L160" s="225"/>
      <c r="M160" s="226"/>
      <c r="N160" s="227"/>
      <c r="O160" s="227"/>
      <c r="P160" s="228">
        <f>SUM(P161:P163)</f>
        <v>0</v>
      </c>
      <c r="Q160" s="227"/>
      <c r="R160" s="228">
        <f>SUM(R161:R163)</f>
        <v>0</v>
      </c>
      <c r="S160" s="227"/>
      <c r="T160" s="229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0" t="s">
        <v>120</v>
      </c>
      <c r="AT160" s="231" t="s">
        <v>72</v>
      </c>
      <c r="AU160" s="231" t="s">
        <v>81</v>
      </c>
      <c r="AY160" s="230" t="s">
        <v>121</v>
      </c>
      <c r="BK160" s="232">
        <f>SUM(BK161:BK163)</f>
        <v>0</v>
      </c>
    </row>
    <row r="161" s="2" customFormat="1" ht="16.5" customHeight="1">
      <c r="A161" s="38"/>
      <c r="B161" s="39"/>
      <c r="C161" s="235" t="s">
        <v>193</v>
      </c>
      <c r="D161" s="235" t="s">
        <v>124</v>
      </c>
      <c r="E161" s="236" t="s">
        <v>194</v>
      </c>
      <c r="F161" s="237" t="s">
        <v>192</v>
      </c>
      <c r="G161" s="238" t="s">
        <v>135</v>
      </c>
      <c r="H161" s="239">
        <v>2</v>
      </c>
      <c r="I161" s="240"/>
      <c r="J161" s="241">
        <f>ROUND(I161*H161,2)</f>
        <v>0</v>
      </c>
      <c r="K161" s="237" t="s">
        <v>128</v>
      </c>
      <c r="L161" s="44"/>
      <c r="M161" s="242" t="s">
        <v>1</v>
      </c>
      <c r="N161" s="243" t="s">
        <v>38</v>
      </c>
      <c r="O161" s="91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129</v>
      </c>
      <c r="AT161" s="246" t="s">
        <v>124</v>
      </c>
      <c r="AU161" s="246" t="s">
        <v>83</v>
      </c>
      <c r="AY161" s="17" t="s">
        <v>121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81</v>
      </c>
      <c r="BK161" s="247">
        <f>ROUND(I161*H161,2)</f>
        <v>0</v>
      </c>
      <c r="BL161" s="17" t="s">
        <v>129</v>
      </c>
      <c r="BM161" s="246" t="s">
        <v>195</v>
      </c>
    </row>
    <row r="162" s="2" customFormat="1">
      <c r="A162" s="38"/>
      <c r="B162" s="39"/>
      <c r="C162" s="40"/>
      <c r="D162" s="250" t="s">
        <v>137</v>
      </c>
      <c r="E162" s="40"/>
      <c r="F162" s="260" t="s">
        <v>196</v>
      </c>
      <c r="G162" s="40"/>
      <c r="H162" s="40"/>
      <c r="I162" s="144"/>
      <c r="J162" s="40"/>
      <c r="K162" s="40"/>
      <c r="L162" s="44"/>
      <c r="M162" s="261"/>
      <c r="N162" s="262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137</v>
      </c>
      <c r="AU162" s="17" t="s">
        <v>83</v>
      </c>
    </row>
    <row r="163" s="13" customFormat="1">
      <c r="A163" s="13"/>
      <c r="B163" s="248"/>
      <c r="C163" s="249"/>
      <c r="D163" s="250" t="s">
        <v>131</v>
      </c>
      <c r="E163" s="251" t="s">
        <v>1</v>
      </c>
      <c r="F163" s="252" t="s">
        <v>139</v>
      </c>
      <c r="G163" s="249"/>
      <c r="H163" s="253">
        <v>2</v>
      </c>
      <c r="I163" s="254"/>
      <c r="J163" s="249"/>
      <c r="K163" s="249"/>
      <c r="L163" s="255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131</v>
      </c>
      <c r="AU163" s="259" t="s">
        <v>83</v>
      </c>
      <c r="AV163" s="13" t="s">
        <v>83</v>
      </c>
      <c r="AW163" s="13" t="s">
        <v>30</v>
      </c>
      <c r="AX163" s="13" t="s">
        <v>81</v>
      </c>
      <c r="AY163" s="259" t="s">
        <v>121</v>
      </c>
    </row>
    <row r="164" s="2" customFormat="1" ht="6.96" customHeight="1">
      <c r="A164" s="38"/>
      <c r="B164" s="66"/>
      <c r="C164" s="67"/>
      <c r="D164" s="67"/>
      <c r="E164" s="67"/>
      <c r="F164" s="67"/>
      <c r="G164" s="67"/>
      <c r="H164" s="67"/>
      <c r="I164" s="183"/>
      <c r="J164" s="67"/>
      <c r="K164" s="67"/>
      <c r="L164" s="44"/>
      <c r="M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</row>
  </sheetData>
  <sheetProtection sheet="1" autoFilter="0" formatColumns="0" formatRows="0" objects="1" scenarios="1" spinCount="100000" saltValue="PFCF25MgLO+FO10HJFqxHs7vb3BG/QJgm5fED+0weXt3Gj4kCcWTjp7MDesbCJanSBkiWNPw4YY0tJL2ExPkLw==" hashValue="yV/7JOuuXSkrelqwRAXRoDYOonNsads26WZdSh1jbV6/znuApdA0Xdis7cTBfWLH1WTszXL1pf5PeUmplP1SdA==" algorithmName="SHA-512" password="CC35"/>
  <autoFilter ref="C122:K16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  <c r="AZ2" s="266" t="s">
        <v>197</v>
      </c>
      <c r="BA2" s="266" t="s">
        <v>198</v>
      </c>
      <c r="BB2" s="266" t="s">
        <v>127</v>
      </c>
      <c r="BC2" s="266" t="s">
        <v>199</v>
      </c>
      <c r="BD2" s="266" t="s">
        <v>83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  <c r="AZ3" s="266" t="s">
        <v>200</v>
      </c>
      <c r="BA3" s="266" t="s">
        <v>201</v>
      </c>
      <c r="BB3" s="266" t="s">
        <v>202</v>
      </c>
      <c r="BC3" s="266" t="s">
        <v>203</v>
      </c>
      <c r="BD3" s="266" t="s">
        <v>83</v>
      </c>
    </row>
    <row r="4" s="1" customFormat="1" ht="24.96" customHeight="1">
      <c r="B4" s="20"/>
      <c r="D4" s="140" t="s">
        <v>91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Jižní spojka I.,č akce 13500 a Jižní Spojka II.,č. akce 13501, Praha 4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204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30. 10. 2019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ROUND(J123,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ROUND((SUM(BE123:BE264)),  2)</f>
        <v>0</v>
      </c>
      <c r="G33" s="38"/>
      <c r="H33" s="38"/>
      <c r="I33" s="162">
        <v>0.20999999999999999</v>
      </c>
      <c r="J33" s="161">
        <f>ROUND(((SUM(BE123:BE264))*I33),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ROUND((SUM(BF123:BF264)),  2)</f>
        <v>0</v>
      </c>
      <c r="G34" s="38"/>
      <c r="H34" s="38"/>
      <c r="I34" s="162">
        <v>0.14999999999999999</v>
      </c>
      <c r="J34" s="161">
        <f>ROUND(((SUM(BF123:BF264))*I34),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ROUND((SUM(BG123:BG264)),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ROUND((SUM(BH123:BH264)),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ROUND((SUM(BI123:BI264)),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Jižní spojka I.,č akce 13500 a Jižní Spojka II.,č. akce 13501, Praha 4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01 - Úsek 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30. 10. 2019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95</v>
      </c>
      <c r="D94" s="189"/>
      <c r="E94" s="189"/>
      <c r="F94" s="189"/>
      <c r="G94" s="189"/>
      <c r="H94" s="189"/>
      <c r="I94" s="190"/>
      <c r="J94" s="191" t="s">
        <v>96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97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="9" customFormat="1" ht="24.96" customHeight="1">
      <c r="A97" s="9"/>
      <c r="B97" s="193"/>
      <c r="C97" s="194"/>
      <c r="D97" s="195" t="s">
        <v>205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206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207</v>
      </c>
      <c r="E99" s="203"/>
      <c r="F99" s="203"/>
      <c r="G99" s="203"/>
      <c r="H99" s="203"/>
      <c r="I99" s="204"/>
      <c r="J99" s="205">
        <f>J136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208</v>
      </c>
      <c r="E100" s="203"/>
      <c r="F100" s="203"/>
      <c r="G100" s="203"/>
      <c r="H100" s="203"/>
      <c r="I100" s="204"/>
      <c r="J100" s="205">
        <f>J152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209</v>
      </c>
      <c r="E101" s="203"/>
      <c r="F101" s="203"/>
      <c r="G101" s="203"/>
      <c r="H101" s="203"/>
      <c r="I101" s="204"/>
      <c r="J101" s="205">
        <f>J158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210</v>
      </c>
      <c r="E102" s="203"/>
      <c r="F102" s="203"/>
      <c r="G102" s="203"/>
      <c r="H102" s="203"/>
      <c r="I102" s="204"/>
      <c r="J102" s="205">
        <f>J236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211</v>
      </c>
      <c r="E103" s="203"/>
      <c r="F103" s="203"/>
      <c r="G103" s="203"/>
      <c r="H103" s="203"/>
      <c r="I103" s="204"/>
      <c r="J103" s="205">
        <f>J263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106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7" t="str">
        <f>E7</f>
        <v>Jižní spojka I.,č akce 13500 a Jižní Spojka II.,č. akce 13501, Praha 4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92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E9</f>
        <v>01 - Úsek A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147" t="s">
        <v>22</v>
      </c>
      <c r="J117" s="79" t="str">
        <f>IF(J12="","",J12)</f>
        <v>30. 10. 2019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 xml:space="preserve"> </v>
      </c>
      <c r="G119" s="40"/>
      <c r="H119" s="40"/>
      <c r="I119" s="147" t="s">
        <v>29</v>
      </c>
      <c r="J119" s="36" t="str">
        <f>E21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147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07"/>
      <c r="B122" s="208"/>
      <c r="C122" s="209" t="s">
        <v>107</v>
      </c>
      <c r="D122" s="210" t="s">
        <v>58</v>
      </c>
      <c r="E122" s="210" t="s">
        <v>54</v>
      </c>
      <c r="F122" s="210" t="s">
        <v>55</v>
      </c>
      <c r="G122" s="210" t="s">
        <v>108</v>
      </c>
      <c r="H122" s="210" t="s">
        <v>109</v>
      </c>
      <c r="I122" s="211" t="s">
        <v>110</v>
      </c>
      <c r="J122" s="210" t="s">
        <v>96</v>
      </c>
      <c r="K122" s="212" t="s">
        <v>111</v>
      </c>
      <c r="L122" s="213"/>
      <c r="M122" s="100" t="s">
        <v>1</v>
      </c>
      <c r="N122" s="101" t="s">
        <v>37</v>
      </c>
      <c r="O122" s="101" t="s">
        <v>112</v>
      </c>
      <c r="P122" s="101" t="s">
        <v>113</v>
      </c>
      <c r="Q122" s="101" t="s">
        <v>114</v>
      </c>
      <c r="R122" s="101" t="s">
        <v>115</v>
      </c>
      <c r="S122" s="101" t="s">
        <v>116</v>
      </c>
      <c r="T122" s="102" t="s">
        <v>117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="2" customFormat="1" ht="22.8" customHeight="1">
      <c r="A123" s="38"/>
      <c r="B123" s="39"/>
      <c r="C123" s="107" t="s">
        <v>118</v>
      </c>
      <c r="D123" s="40"/>
      <c r="E123" s="40"/>
      <c r="F123" s="40"/>
      <c r="G123" s="40"/>
      <c r="H123" s="40"/>
      <c r="I123" s="144"/>
      <c r="J123" s="214">
        <f>BK123</f>
        <v>0</v>
      </c>
      <c r="K123" s="40"/>
      <c r="L123" s="44"/>
      <c r="M123" s="103"/>
      <c r="N123" s="215"/>
      <c r="O123" s="104"/>
      <c r="P123" s="216">
        <f>P124</f>
        <v>0</v>
      </c>
      <c r="Q123" s="104"/>
      <c r="R123" s="216">
        <f>R124</f>
        <v>307.94273092000003</v>
      </c>
      <c r="S123" s="104"/>
      <c r="T123" s="217">
        <f>T124</f>
        <v>9624.6855500000001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98</v>
      </c>
      <c r="BK123" s="218">
        <f>BK124</f>
        <v>0</v>
      </c>
    </row>
    <row r="124" s="12" customFormat="1" ht="25.92" customHeight="1">
      <c r="A124" s="12"/>
      <c r="B124" s="219"/>
      <c r="C124" s="220"/>
      <c r="D124" s="221" t="s">
        <v>72</v>
      </c>
      <c r="E124" s="222" t="s">
        <v>212</v>
      </c>
      <c r="F124" s="222" t="s">
        <v>213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P125+P136+P152+P158+P236+P263</f>
        <v>0</v>
      </c>
      <c r="Q124" s="227"/>
      <c r="R124" s="228">
        <f>R125+R136+R152+R158+R236+R263</f>
        <v>307.94273092000003</v>
      </c>
      <c r="S124" s="227"/>
      <c r="T124" s="229">
        <f>T125+T136+T152+T158+T236+T263</f>
        <v>9624.6855500000001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81</v>
      </c>
      <c r="AT124" s="231" t="s">
        <v>72</v>
      </c>
      <c r="AU124" s="231" t="s">
        <v>73</v>
      </c>
      <c r="AY124" s="230" t="s">
        <v>121</v>
      </c>
      <c r="BK124" s="232">
        <f>BK125+BK136+BK152+BK158+BK236+BK263</f>
        <v>0</v>
      </c>
    </row>
    <row r="125" s="12" customFormat="1" ht="22.8" customHeight="1">
      <c r="A125" s="12"/>
      <c r="B125" s="219"/>
      <c r="C125" s="220"/>
      <c r="D125" s="221" t="s">
        <v>72</v>
      </c>
      <c r="E125" s="233" t="s">
        <v>81</v>
      </c>
      <c r="F125" s="233" t="s">
        <v>214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SUM(P126:P135)</f>
        <v>0</v>
      </c>
      <c r="Q125" s="227"/>
      <c r="R125" s="228">
        <f>SUM(R126:R135)</f>
        <v>3.7925044999999997</v>
      </c>
      <c r="S125" s="227"/>
      <c r="T125" s="229">
        <f>SUM(T126:T135)</f>
        <v>7813.3451500000001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81</v>
      </c>
      <c r="AT125" s="231" t="s">
        <v>72</v>
      </c>
      <c r="AU125" s="231" t="s">
        <v>81</v>
      </c>
      <c r="AY125" s="230" t="s">
        <v>121</v>
      </c>
      <c r="BK125" s="232">
        <f>SUM(BK126:BK135)</f>
        <v>0</v>
      </c>
    </row>
    <row r="126" s="2" customFormat="1" ht="24" customHeight="1">
      <c r="A126" s="38"/>
      <c r="B126" s="39"/>
      <c r="C126" s="235" t="s">
        <v>81</v>
      </c>
      <c r="D126" s="235" t="s">
        <v>124</v>
      </c>
      <c r="E126" s="236" t="s">
        <v>215</v>
      </c>
      <c r="F126" s="237" t="s">
        <v>216</v>
      </c>
      <c r="G126" s="238" t="s">
        <v>202</v>
      </c>
      <c r="H126" s="239">
        <v>17357</v>
      </c>
      <c r="I126" s="240"/>
      <c r="J126" s="241">
        <f>ROUND(I126*H126,2)</f>
        <v>0</v>
      </c>
      <c r="K126" s="237" t="s">
        <v>128</v>
      </c>
      <c r="L126" s="44"/>
      <c r="M126" s="242" t="s">
        <v>1</v>
      </c>
      <c r="N126" s="243" t="s">
        <v>38</v>
      </c>
      <c r="O126" s="91"/>
      <c r="P126" s="244">
        <f>O126*H126</f>
        <v>0</v>
      </c>
      <c r="Q126" s="244">
        <v>0.00012999999999999999</v>
      </c>
      <c r="R126" s="244">
        <f>Q126*H126</f>
        <v>2.2564099999999998</v>
      </c>
      <c r="S126" s="244">
        <v>0.25600000000000001</v>
      </c>
      <c r="T126" s="245">
        <f>S126*H126</f>
        <v>4443.3919999999998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147</v>
      </c>
      <c r="AT126" s="246" t="s">
        <v>124</v>
      </c>
      <c r="AU126" s="246" t="s">
        <v>83</v>
      </c>
      <c r="AY126" s="17" t="s">
        <v>121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81</v>
      </c>
      <c r="BK126" s="247">
        <f>ROUND(I126*H126,2)</f>
        <v>0</v>
      </c>
      <c r="BL126" s="17" t="s">
        <v>147</v>
      </c>
      <c r="BM126" s="246" t="s">
        <v>217</v>
      </c>
    </row>
    <row r="127" s="13" customFormat="1">
      <c r="A127" s="13"/>
      <c r="B127" s="248"/>
      <c r="C127" s="249"/>
      <c r="D127" s="250" t="s">
        <v>131</v>
      </c>
      <c r="E127" s="251" t="s">
        <v>200</v>
      </c>
      <c r="F127" s="252" t="s">
        <v>218</v>
      </c>
      <c r="G127" s="249"/>
      <c r="H127" s="253">
        <v>17357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131</v>
      </c>
      <c r="AU127" s="259" t="s">
        <v>83</v>
      </c>
      <c r="AV127" s="13" t="s">
        <v>83</v>
      </c>
      <c r="AW127" s="13" t="s">
        <v>30</v>
      </c>
      <c r="AX127" s="13" t="s">
        <v>81</v>
      </c>
      <c r="AY127" s="259" t="s">
        <v>121</v>
      </c>
    </row>
    <row r="128" s="2" customFormat="1" ht="24" customHeight="1">
      <c r="A128" s="38"/>
      <c r="B128" s="39"/>
      <c r="C128" s="235" t="s">
        <v>83</v>
      </c>
      <c r="D128" s="235" t="s">
        <v>124</v>
      </c>
      <c r="E128" s="236" t="s">
        <v>219</v>
      </c>
      <c r="F128" s="237" t="s">
        <v>220</v>
      </c>
      <c r="G128" s="238" t="s">
        <v>202</v>
      </c>
      <c r="H128" s="239">
        <v>4339.25</v>
      </c>
      <c r="I128" s="240"/>
      <c r="J128" s="241">
        <f>ROUND(I128*H128,2)</f>
        <v>0</v>
      </c>
      <c r="K128" s="237" t="s">
        <v>128</v>
      </c>
      <c r="L128" s="44"/>
      <c r="M128" s="242" t="s">
        <v>1</v>
      </c>
      <c r="N128" s="243" t="s">
        <v>38</v>
      </c>
      <c r="O128" s="91"/>
      <c r="P128" s="244">
        <f>O128*H128</f>
        <v>0</v>
      </c>
      <c r="Q128" s="244">
        <v>9.0000000000000006E-05</v>
      </c>
      <c r="R128" s="244">
        <f>Q128*H128</f>
        <v>0.3905325</v>
      </c>
      <c r="S128" s="244">
        <v>0.25600000000000001</v>
      </c>
      <c r="T128" s="245">
        <f>S128*H128</f>
        <v>1110.848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147</v>
      </c>
      <c r="AT128" s="246" t="s">
        <v>124</v>
      </c>
      <c r="AU128" s="246" t="s">
        <v>83</v>
      </c>
      <c r="AY128" s="17" t="s">
        <v>121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81</v>
      </c>
      <c r="BK128" s="247">
        <f>ROUND(I128*H128,2)</f>
        <v>0</v>
      </c>
      <c r="BL128" s="17" t="s">
        <v>147</v>
      </c>
      <c r="BM128" s="246" t="s">
        <v>221</v>
      </c>
    </row>
    <row r="129" s="13" customFormat="1">
      <c r="A129" s="13"/>
      <c r="B129" s="248"/>
      <c r="C129" s="249"/>
      <c r="D129" s="250" t="s">
        <v>131</v>
      </c>
      <c r="E129" s="251" t="s">
        <v>1</v>
      </c>
      <c r="F129" s="252" t="s">
        <v>222</v>
      </c>
      <c r="G129" s="249"/>
      <c r="H129" s="253">
        <v>4339.25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131</v>
      </c>
      <c r="AU129" s="259" t="s">
        <v>83</v>
      </c>
      <c r="AV129" s="13" t="s">
        <v>83</v>
      </c>
      <c r="AW129" s="13" t="s">
        <v>30</v>
      </c>
      <c r="AX129" s="13" t="s">
        <v>81</v>
      </c>
      <c r="AY129" s="259" t="s">
        <v>121</v>
      </c>
    </row>
    <row r="130" s="2" customFormat="1" ht="24" customHeight="1">
      <c r="A130" s="38"/>
      <c r="B130" s="39"/>
      <c r="C130" s="235" t="s">
        <v>140</v>
      </c>
      <c r="D130" s="235" t="s">
        <v>124</v>
      </c>
      <c r="E130" s="236" t="s">
        <v>223</v>
      </c>
      <c r="F130" s="237" t="s">
        <v>224</v>
      </c>
      <c r="G130" s="238" t="s">
        <v>202</v>
      </c>
      <c r="H130" s="239">
        <v>3471.4000000000001</v>
      </c>
      <c r="I130" s="240"/>
      <c r="J130" s="241">
        <f>ROUND(I130*H130,2)</f>
        <v>0</v>
      </c>
      <c r="K130" s="237" t="s">
        <v>128</v>
      </c>
      <c r="L130" s="44"/>
      <c r="M130" s="242" t="s">
        <v>1</v>
      </c>
      <c r="N130" s="243" t="s">
        <v>38</v>
      </c>
      <c r="O130" s="91"/>
      <c r="P130" s="244">
        <f>O130*H130</f>
        <v>0</v>
      </c>
      <c r="Q130" s="244">
        <v>8.0000000000000007E-05</v>
      </c>
      <c r="R130" s="244">
        <f>Q130*H130</f>
        <v>0.27771200000000001</v>
      </c>
      <c r="S130" s="244">
        <v>0.25600000000000001</v>
      </c>
      <c r="T130" s="245">
        <f>S130*H130</f>
        <v>888.67840000000001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147</v>
      </c>
      <c r="AT130" s="246" t="s">
        <v>124</v>
      </c>
      <c r="AU130" s="246" t="s">
        <v>83</v>
      </c>
      <c r="AY130" s="17" t="s">
        <v>121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81</v>
      </c>
      <c r="BK130" s="247">
        <f>ROUND(I130*H130,2)</f>
        <v>0</v>
      </c>
      <c r="BL130" s="17" t="s">
        <v>147</v>
      </c>
      <c r="BM130" s="246" t="s">
        <v>225</v>
      </c>
    </row>
    <row r="131" s="13" customFormat="1">
      <c r="A131" s="13"/>
      <c r="B131" s="248"/>
      <c r="C131" s="249"/>
      <c r="D131" s="250" t="s">
        <v>131</v>
      </c>
      <c r="E131" s="251" t="s">
        <v>1</v>
      </c>
      <c r="F131" s="252" t="s">
        <v>226</v>
      </c>
      <c r="G131" s="249"/>
      <c r="H131" s="253">
        <v>3471.4000000000001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131</v>
      </c>
      <c r="AU131" s="259" t="s">
        <v>83</v>
      </c>
      <c r="AV131" s="13" t="s">
        <v>83</v>
      </c>
      <c r="AW131" s="13" t="s">
        <v>30</v>
      </c>
      <c r="AX131" s="13" t="s">
        <v>81</v>
      </c>
      <c r="AY131" s="259" t="s">
        <v>121</v>
      </c>
    </row>
    <row r="132" s="2" customFormat="1" ht="24" customHeight="1">
      <c r="A132" s="38"/>
      <c r="B132" s="39"/>
      <c r="C132" s="235" t="s">
        <v>147</v>
      </c>
      <c r="D132" s="235" t="s">
        <v>124</v>
      </c>
      <c r="E132" s="236" t="s">
        <v>227</v>
      </c>
      <c r="F132" s="237" t="s">
        <v>228</v>
      </c>
      <c r="G132" s="238" t="s">
        <v>202</v>
      </c>
      <c r="H132" s="239">
        <v>17357</v>
      </c>
      <c r="I132" s="240"/>
      <c r="J132" s="241">
        <f>ROUND(I132*H132,2)</f>
        <v>0</v>
      </c>
      <c r="K132" s="237" t="s">
        <v>128</v>
      </c>
      <c r="L132" s="44"/>
      <c r="M132" s="242" t="s">
        <v>1</v>
      </c>
      <c r="N132" s="243" t="s">
        <v>38</v>
      </c>
      <c r="O132" s="91"/>
      <c r="P132" s="244">
        <f>O132*H132</f>
        <v>0</v>
      </c>
      <c r="Q132" s="244">
        <v>5.0000000000000002E-05</v>
      </c>
      <c r="R132" s="244">
        <f>Q132*H132</f>
        <v>0.86785000000000001</v>
      </c>
      <c r="S132" s="244">
        <v>0.076999999999999999</v>
      </c>
      <c r="T132" s="245">
        <f>S132*H132</f>
        <v>1336.489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147</v>
      </c>
      <c r="AT132" s="246" t="s">
        <v>124</v>
      </c>
      <c r="AU132" s="246" t="s">
        <v>83</v>
      </c>
      <c r="AY132" s="17" t="s">
        <v>121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81</v>
      </c>
      <c r="BK132" s="247">
        <f>ROUND(I132*H132,2)</f>
        <v>0</v>
      </c>
      <c r="BL132" s="17" t="s">
        <v>147</v>
      </c>
      <c r="BM132" s="246" t="s">
        <v>229</v>
      </c>
    </row>
    <row r="133" s="13" customFormat="1">
      <c r="A133" s="13"/>
      <c r="B133" s="248"/>
      <c r="C133" s="249"/>
      <c r="D133" s="250" t="s">
        <v>131</v>
      </c>
      <c r="E133" s="251" t="s">
        <v>1</v>
      </c>
      <c r="F133" s="252" t="s">
        <v>200</v>
      </c>
      <c r="G133" s="249"/>
      <c r="H133" s="253">
        <v>17357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131</v>
      </c>
      <c r="AU133" s="259" t="s">
        <v>83</v>
      </c>
      <c r="AV133" s="13" t="s">
        <v>83</v>
      </c>
      <c r="AW133" s="13" t="s">
        <v>30</v>
      </c>
      <c r="AX133" s="13" t="s">
        <v>81</v>
      </c>
      <c r="AY133" s="259" t="s">
        <v>121</v>
      </c>
    </row>
    <row r="134" s="2" customFormat="1" ht="16.5" customHeight="1">
      <c r="A134" s="38"/>
      <c r="B134" s="39"/>
      <c r="C134" s="235" t="s">
        <v>120</v>
      </c>
      <c r="D134" s="235" t="s">
        <v>124</v>
      </c>
      <c r="E134" s="236" t="s">
        <v>230</v>
      </c>
      <c r="F134" s="237" t="s">
        <v>231</v>
      </c>
      <c r="G134" s="238" t="s">
        <v>127</v>
      </c>
      <c r="H134" s="239">
        <v>165.55000000000001</v>
      </c>
      <c r="I134" s="240"/>
      <c r="J134" s="241">
        <f>ROUND(I134*H134,2)</f>
        <v>0</v>
      </c>
      <c r="K134" s="237" t="s">
        <v>128</v>
      </c>
      <c r="L134" s="44"/>
      <c r="M134" s="242" t="s">
        <v>1</v>
      </c>
      <c r="N134" s="243" t="s">
        <v>38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0.20499999999999999</v>
      </c>
      <c r="T134" s="245">
        <f>S134*H134</f>
        <v>33.937750000000001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147</v>
      </c>
      <c r="AT134" s="246" t="s">
        <v>124</v>
      </c>
      <c r="AU134" s="246" t="s">
        <v>83</v>
      </c>
      <c r="AY134" s="17" t="s">
        <v>121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81</v>
      </c>
      <c r="BK134" s="247">
        <f>ROUND(I134*H134,2)</f>
        <v>0</v>
      </c>
      <c r="BL134" s="17" t="s">
        <v>147</v>
      </c>
      <c r="BM134" s="246" t="s">
        <v>232</v>
      </c>
    </row>
    <row r="135" s="13" customFormat="1">
      <c r="A135" s="13"/>
      <c r="B135" s="248"/>
      <c r="C135" s="249"/>
      <c r="D135" s="250" t="s">
        <v>131</v>
      </c>
      <c r="E135" s="251" t="s">
        <v>1</v>
      </c>
      <c r="F135" s="252" t="s">
        <v>233</v>
      </c>
      <c r="G135" s="249"/>
      <c r="H135" s="253">
        <v>165.55000000000001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131</v>
      </c>
      <c r="AU135" s="259" t="s">
        <v>83</v>
      </c>
      <c r="AV135" s="13" t="s">
        <v>83</v>
      </c>
      <c r="AW135" s="13" t="s">
        <v>30</v>
      </c>
      <c r="AX135" s="13" t="s">
        <v>81</v>
      </c>
      <c r="AY135" s="259" t="s">
        <v>121</v>
      </c>
    </row>
    <row r="136" s="12" customFormat="1" ht="22.8" customHeight="1">
      <c r="A136" s="12"/>
      <c r="B136" s="219"/>
      <c r="C136" s="220"/>
      <c r="D136" s="221" t="s">
        <v>72</v>
      </c>
      <c r="E136" s="233" t="s">
        <v>120</v>
      </c>
      <c r="F136" s="233" t="s">
        <v>234</v>
      </c>
      <c r="G136" s="220"/>
      <c r="H136" s="220"/>
      <c r="I136" s="223"/>
      <c r="J136" s="234">
        <f>BK136</f>
        <v>0</v>
      </c>
      <c r="K136" s="220"/>
      <c r="L136" s="225"/>
      <c r="M136" s="226"/>
      <c r="N136" s="227"/>
      <c r="O136" s="227"/>
      <c r="P136" s="228">
        <f>SUM(P137:P151)</f>
        <v>0</v>
      </c>
      <c r="Q136" s="227"/>
      <c r="R136" s="228">
        <f>SUM(R137:R151)</f>
        <v>152.74160000000001</v>
      </c>
      <c r="S136" s="227"/>
      <c r="T136" s="229">
        <f>SUM(T137:T151)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81</v>
      </c>
      <c r="AT136" s="231" t="s">
        <v>72</v>
      </c>
      <c r="AU136" s="231" t="s">
        <v>81</v>
      </c>
      <c r="AY136" s="230" t="s">
        <v>121</v>
      </c>
      <c r="BK136" s="232">
        <f>SUM(BK137:BK151)</f>
        <v>0</v>
      </c>
    </row>
    <row r="137" s="2" customFormat="1" ht="24" customHeight="1">
      <c r="A137" s="38"/>
      <c r="B137" s="39"/>
      <c r="C137" s="235" t="s">
        <v>156</v>
      </c>
      <c r="D137" s="235" t="s">
        <v>124</v>
      </c>
      <c r="E137" s="236" t="s">
        <v>235</v>
      </c>
      <c r="F137" s="237" t="s">
        <v>236</v>
      </c>
      <c r="G137" s="238" t="s">
        <v>202</v>
      </c>
      <c r="H137" s="239">
        <v>42524.650000000001</v>
      </c>
      <c r="I137" s="240"/>
      <c r="J137" s="241">
        <f>ROUND(I137*H137,2)</f>
        <v>0</v>
      </c>
      <c r="K137" s="237" t="s">
        <v>128</v>
      </c>
      <c r="L137" s="44"/>
      <c r="M137" s="242" t="s">
        <v>1</v>
      </c>
      <c r="N137" s="243" t="s">
        <v>38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147</v>
      </c>
      <c r="AT137" s="246" t="s">
        <v>124</v>
      </c>
      <c r="AU137" s="246" t="s">
        <v>83</v>
      </c>
      <c r="AY137" s="17" t="s">
        <v>121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81</v>
      </c>
      <c r="BK137" s="247">
        <f>ROUND(I137*H137,2)</f>
        <v>0</v>
      </c>
      <c r="BL137" s="17" t="s">
        <v>147</v>
      </c>
      <c r="BM137" s="246" t="s">
        <v>237</v>
      </c>
    </row>
    <row r="138" s="13" customFormat="1">
      <c r="A138" s="13"/>
      <c r="B138" s="248"/>
      <c r="C138" s="249"/>
      <c r="D138" s="250" t="s">
        <v>131</v>
      </c>
      <c r="E138" s="251" t="s">
        <v>1</v>
      </c>
      <c r="F138" s="252" t="s">
        <v>222</v>
      </c>
      <c r="G138" s="249"/>
      <c r="H138" s="253">
        <v>4339.25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9" t="s">
        <v>131</v>
      </c>
      <c r="AU138" s="259" t="s">
        <v>83</v>
      </c>
      <c r="AV138" s="13" t="s">
        <v>83</v>
      </c>
      <c r="AW138" s="13" t="s">
        <v>30</v>
      </c>
      <c r="AX138" s="13" t="s">
        <v>73</v>
      </c>
      <c r="AY138" s="259" t="s">
        <v>121</v>
      </c>
    </row>
    <row r="139" s="13" customFormat="1">
      <c r="A139" s="13"/>
      <c r="B139" s="248"/>
      <c r="C139" s="249"/>
      <c r="D139" s="250" t="s">
        <v>131</v>
      </c>
      <c r="E139" s="251" t="s">
        <v>1</v>
      </c>
      <c r="F139" s="252" t="s">
        <v>226</v>
      </c>
      <c r="G139" s="249"/>
      <c r="H139" s="253">
        <v>3471.4000000000001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131</v>
      </c>
      <c r="AU139" s="259" t="s">
        <v>83</v>
      </c>
      <c r="AV139" s="13" t="s">
        <v>83</v>
      </c>
      <c r="AW139" s="13" t="s">
        <v>30</v>
      </c>
      <c r="AX139" s="13" t="s">
        <v>73</v>
      </c>
      <c r="AY139" s="259" t="s">
        <v>121</v>
      </c>
    </row>
    <row r="140" s="13" customFormat="1">
      <c r="A140" s="13"/>
      <c r="B140" s="248"/>
      <c r="C140" s="249"/>
      <c r="D140" s="250" t="s">
        <v>131</v>
      </c>
      <c r="E140" s="251" t="s">
        <v>1</v>
      </c>
      <c r="F140" s="252" t="s">
        <v>238</v>
      </c>
      <c r="G140" s="249"/>
      <c r="H140" s="253">
        <v>34714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131</v>
      </c>
      <c r="AU140" s="259" t="s">
        <v>83</v>
      </c>
      <c r="AV140" s="13" t="s">
        <v>83</v>
      </c>
      <c r="AW140" s="13" t="s">
        <v>30</v>
      </c>
      <c r="AX140" s="13" t="s">
        <v>73</v>
      </c>
      <c r="AY140" s="259" t="s">
        <v>121</v>
      </c>
    </row>
    <row r="141" s="14" customFormat="1">
      <c r="A141" s="14"/>
      <c r="B141" s="267"/>
      <c r="C141" s="268"/>
      <c r="D141" s="250" t="s">
        <v>131</v>
      </c>
      <c r="E141" s="269" t="s">
        <v>1</v>
      </c>
      <c r="F141" s="270" t="s">
        <v>239</v>
      </c>
      <c r="G141" s="268"/>
      <c r="H141" s="271">
        <v>42524.650000000001</v>
      </c>
      <c r="I141" s="272"/>
      <c r="J141" s="268"/>
      <c r="K141" s="268"/>
      <c r="L141" s="273"/>
      <c r="M141" s="274"/>
      <c r="N141" s="275"/>
      <c r="O141" s="275"/>
      <c r="P141" s="275"/>
      <c r="Q141" s="275"/>
      <c r="R141" s="275"/>
      <c r="S141" s="275"/>
      <c r="T141" s="276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7" t="s">
        <v>131</v>
      </c>
      <c r="AU141" s="277" t="s">
        <v>83</v>
      </c>
      <c r="AV141" s="14" t="s">
        <v>147</v>
      </c>
      <c r="AW141" s="14" t="s">
        <v>30</v>
      </c>
      <c r="AX141" s="14" t="s">
        <v>81</v>
      </c>
      <c r="AY141" s="277" t="s">
        <v>121</v>
      </c>
    </row>
    <row r="142" s="2" customFormat="1" ht="24" customHeight="1">
      <c r="A142" s="38"/>
      <c r="B142" s="39"/>
      <c r="C142" s="235" t="s">
        <v>160</v>
      </c>
      <c r="D142" s="235" t="s">
        <v>124</v>
      </c>
      <c r="E142" s="236" t="s">
        <v>240</v>
      </c>
      <c r="F142" s="237" t="s">
        <v>241</v>
      </c>
      <c r="G142" s="238" t="s">
        <v>202</v>
      </c>
      <c r="H142" s="239">
        <v>7810.6499999999996</v>
      </c>
      <c r="I142" s="240"/>
      <c r="J142" s="241">
        <f>ROUND(I142*H142,2)</f>
        <v>0</v>
      </c>
      <c r="K142" s="237" t="s">
        <v>128</v>
      </c>
      <c r="L142" s="44"/>
      <c r="M142" s="242" t="s">
        <v>1</v>
      </c>
      <c r="N142" s="243" t="s">
        <v>38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147</v>
      </c>
      <c r="AT142" s="246" t="s">
        <v>124</v>
      </c>
      <c r="AU142" s="246" t="s">
        <v>83</v>
      </c>
      <c r="AY142" s="17" t="s">
        <v>121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81</v>
      </c>
      <c r="BK142" s="247">
        <f>ROUND(I142*H142,2)</f>
        <v>0</v>
      </c>
      <c r="BL142" s="17" t="s">
        <v>147</v>
      </c>
      <c r="BM142" s="246" t="s">
        <v>242</v>
      </c>
    </row>
    <row r="143" s="13" customFormat="1">
      <c r="A143" s="13"/>
      <c r="B143" s="248"/>
      <c r="C143" s="249"/>
      <c r="D143" s="250" t="s">
        <v>131</v>
      </c>
      <c r="E143" s="251" t="s">
        <v>1</v>
      </c>
      <c r="F143" s="252" t="s">
        <v>222</v>
      </c>
      <c r="G143" s="249"/>
      <c r="H143" s="253">
        <v>4339.25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131</v>
      </c>
      <c r="AU143" s="259" t="s">
        <v>83</v>
      </c>
      <c r="AV143" s="13" t="s">
        <v>83</v>
      </c>
      <c r="AW143" s="13" t="s">
        <v>30</v>
      </c>
      <c r="AX143" s="13" t="s">
        <v>73</v>
      </c>
      <c r="AY143" s="259" t="s">
        <v>121</v>
      </c>
    </row>
    <row r="144" s="13" customFormat="1">
      <c r="A144" s="13"/>
      <c r="B144" s="248"/>
      <c r="C144" s="249"/>
      <c r="D144" s="250" t="s">
        <v>131</v>
      </c>
      <c r="E144" s="251" t="s">
        <v>1</v>
      </c>
      <c r="F144" s="252" t="s">
        <v>226</v>
      </c>
      <c r="G144" s="249"/>
      <c r="H144" s="253">
        <v>3471.4000000000001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131</v>
      </c>
      <c r="AU144" s="259" t="s">
        <v>83</v>
      </c>
      <c r="AV144" s="13" t="s">
        <v>83</v>
      </c>
      <c r="AW144" s="13" t="s">
        <v>30</v>
      </c>
      <c r="AX144" s="13" t="s">
        <v>73</v>
      </c>
      <c r="AY144" s="259" t="s">
        <v>121</v>
      </c>
    </row>
    <row r="145" s="14" customFormat="1">
      <c r="A145" s="14"/>
      <c r="B145" s="267"/>
      <c r="C145" s="268"/>
      <c r="D145" s="250" t="s">
        <v>131</v>
      </c>
      <c r="E145" s="269" t="s">
        <v>1</v>
      </c>
      <c r="F145" s="270" t="s">
        <v>239</v>
      </c>
      <c r="G145" s="268"/>
      <c r="H145" s="271">
        <v>7810.6499999999996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7" t="s">
        <v>131</v>
      </c>
      <c r="AU145" s="277" t="s">
        <v>83</v>
      </c>
      <c r="AV145" s="14" t="s">
        <v>147</v>
      </c>
      <c r="AW145" s="14" t="s">
        <v>30</v>
      </c>
      <c r="AX145" s="14" t="s">
        <v>81</v>
      </c>
      <c r="AY145" s="277" t="s">
        <v>121</v>
      </c>
    </row>
    <row r="146" s="2" customFormat="1" ht="24" customHeight="1">
      <c r="A146" s="38"/>
      <c r="B146" s="39"/>
      <c r="C146" s="235" t="s">
        <v>167</v>
      </c>
      <c r="D146" s="235" t="s">
        <v>124</v>
      </c>
      <c r="E146" s="236" t="s">
        <v>243</v>
      </c>
      <c r="F146" s="237" t="s">
        <v>244</v>
      </c>
      <c r="G146" s="238" t="s">
        <v>202</v>
      </c>
      <c r="H146" s="239">
        <v>17357</v>
      </c>
      <c r="I146" s="240"/>
      <c r="J146" s="241">
        <f>ROUND(I146*H146,2)</f>
        <v>0</v>
      </c>
      <c r="K146" s="237" t="s">
        <v>128</v>
      </c>
      <c r="L146" s="44"/>
      <c r="M146" s="242" t="s">
        <v>1</v>
      </c>
      <c r="N146" s="243" t="s">
        <v>38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147</v>
      </c>
      <c r="AT146" s="246" t="s">
        <v>124</v>
      </c>
      <c r="AU146" s="246" t="s">
        <v>83</v>
      </c>
      <c r="AY146" s="17" t="s">
        <v>121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81</v>
      </c>
      <c r="BK146" s="247">
        <f>ROUND(I146*H146,2)</f>
        <v>0</v>
      </c>
      <c r="BL146" s="17" t="s">
        <v>147</v>
      </c>
      <c r="BM146" s="246" t="s">
        <v>245</v>
      </c>
    </row>
    <row r="147" s="13" customFormat="1">
      <c r="A147" s="13"/>
      <c r="B147" s="248"/>
      <c r="C147" s="249"/>
      <c r="D147" s="250" t="s">
        <v>131</v>
      </c>
      <c r="E147" s="251" t="s">
        <v>1</v>
      </c>
      <c r="F147" s="252" t="s">
        <v>200</v>
      </c>
      <c r="G147" s="249"/>
      <c r="H147" s="253">
        <v>17357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131</v>
      </c>
      <c r="AU147" s="259" t="s">
        <v>83</v>
      </c>
      <c r="AV147" s="13" t="s">
        <v>83</v>
      </c>
      <c r="AW147" s="13" t="s">
        <v>30</v>
      </c>
      <c r="AX147" s="13" t="s">
        <v>81</v>
      </c>
      <c r="AY147" s="259" t="s">
        <v>121</v>
      </c>
    </row>
    <row r="148" s="2" customFormat="1" ht="24" customHeight="1">
      <c r="A148" s="38"/>
      <c r="B148" s="39"/>
      <c r="C148" s="235" t="s">
        <v>170</v>
      </c>
      <c r="D148" s="235" t="s">
        <v>124</v>
      </c>
      <c r="E148" s="236" t="s">
        <v>246</v>
      </c>
      <c r="F148" s="237" t="s">
        <v>247</v>
      </c>
      <c r="G148" s="238" t="s">
        <v>202</v>
      </c>
      <c r="H148" s="239">
        <v>17357</v>
      </c>
      <c r="I148" s="240"/>
      <c r="J148" s="241">
        <f>ROUND(I148*H148,2)</f>
        <v>0</v>
      </c>
      <c r="K148" s="237" t="s">
        <v>128</v>
      </c>
      <c r="L148" s="44"/>
      <c r="M148" s="242" t="s">
        <v>1</v>
      </c>
      <c r="N148" s="243" t="s">
        <v>38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147</v>
      </c>
      <c r="AT148" s="246" t="s">
        <v>124</v>
      </c>
      <c r="AU148" s="246" t="s">
        <v>83</v>
      </c>
      <c r="AY148" s="17" t="s">
        <v>121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81</v>
      </c>
      <c r="BK148" s="247">
        <f>ROUND(I148*H148,2)</f>
        <v>0</v>
      </c>
      <c r="BL148" s="17" t="s">
        <v>147</v>
      </c>
      <c r="BM148" s="246" t="s">
        <v>248</v>
      </c>
    </row>
    <row r="149" s="13" customFormat="1">
      <c r="A149" s="13"/>
      <c r="B149" s="248"/>
      <c r="C149" s="249"/>
      <c r="D149" s="250" t="s">
        <v>131</v>
      </c>
      <c r="E149" s="251" t="s">
        <v>1</v>
      </c>
      <c r="F149" s="252" t="s">
        <v>200</v>
      </c>
      <c r="G149" s="249"/>
      <c r="H149" s="253">
        <v>17357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9" t="s">
        <v>131</v>
      </c>
      <c r="AU149" s="259" t="s">
        <v>83</v>
      </c>
      <c r="AV149" s="13" t="s">
        <v>83</v>
      </c>
      <c r="AW149" s="13" t="s">
        <v>30</v>
      </c>
      <c r="AX149" s="13" t="s">
        <v>81</v>
      </c>
      <c r="AY149" s="259" t="s">
        <v>121</v>
      </c>
    </row>
    <row r="150" s="2" customFormat="1" ht="16.5" customHeight="1">
      <c r="A150" s="38"/>
      <c r="B150" s="39"/>
      <c r="C150" s="235" t="s">
        <v>176</v>
      </c>
      <c r="D150" s="235" t="s">
        <v>124</v>
      </c>
      <c r="E150" s="236" t="s">
        <v>249</v>
      </c>
      <c r="F150" s="237" t="s">
        <v>250</v>
      </c>
      <c r="G150" s="238" t="s">
        <v>202</v>
      </c>
      <c r="H150" s="239">
        <v>17357</v>
      </c>
      <c r="I150" s="240"/>
      <c r="J150" s="241">
        <f>ROUND(I150*H150,2)</f>
        <v>0</v>
      </c>
      <c r="K150" s="237" t="s">
        <v>128</v>
      </c>
      <c r="L150" s="44"/>
      <c r="M150" s="242" t="s">
        <v>1</v>
      </c>
      <c r="N150" s="243" t="s">
        <v>38</v>
      </c>
      <c r="O150" s="91"/>
      <c r="P150" s="244">
        <f>O150*H150</f>
        <v>0</v>
      </c>
      <c r="Q150" s="244">
        <v>0.0088000000000000005</v>
      </c>
      <c r="R150" s="244">
        <f>Q150*H150</f>
        <v>152.74160000000001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147</v>
      </c>
      <c r="AT150" s="246" t="s">
        <v>124</v>
      </c>
      <c r="AU150" s="246" t="s">
        <v>83</v>
      </c>
      <c r="AY150" s="17" t="s">
        <v>121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81</v>
      </c>
      <c r="BK150" s="247">
        <f>ROUND(I150*H150,2)</f>
        <v>0</v>
      </c>
      <c r="BL150" s="17" t="s">
        <v>147</v>
      </c>
      <c r="BM150" s="246" t="s">
        <v>251</v>
      </c>
    </row>
    <row r="151" s="13" customFormat="1">
      <c r="A151" s="13"/>
      <c r="B151" s="248"/>
      <c r="C151" s="249"/>
      <c r="D151" s="250" t="s">
        <v>131</v>
      </c>
      <c r="E151" s="251" t="s">
        <v>1</v>
      </c>
      <c r="F151" s="252" t="s">
        <v>200</v>
      </c>
      <c r="G151" s="249"/>
      <c r="H151" s="253">
        <v>17357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131</v>
      </c>
      <c r="AU151" s="259" t="s">
        <v>83</v>
      </c>
      <c r="AV151" s="13" t="s">
        <v>83</v>
      </c>
      <c r="AW151" s="13" t="s">
        <v>30</v>
      </c>
      <c r="AX151" s="13" t="s">
        <v>81</v>
      </c>
      <c r="AY151" s="259" t="s">
        <v>121</v>
      </c>
    </row>
    <row r="152" s="12" customFormat="1" ht="22.8" customHeight="1">
      <c r="A152" s="12"/>
      <c r="B152" s="219"/>
      <c r="C152" s="220"/>
      <c r="D152" s="221" t="s">
        <v>72</v>
      </c>
      <c r="E152" s="233" t="s">
        <v>167</v>
      </c>
      <c r="F152" s="233" t="s">
        <v>252</v>
      </c>
      <c r="G152" s="220"/>
      <c r="H152" s="220"/>
      <c r="I152" s="223"/>
      <c r="J152" s="234">
        <f>BK152</f>
        <v>0</v>
      </c>
      <c r="K152" s="220"/>
      <c r="L152" s="225"/>
      <c r="M152" s="226"/>
      <c r="N152" s="227"/>
      <c r="O152" s="227"/>
      <c r="P152" s="228">
        <f>SUM(P153:P157)</f>
        <v>0</v>
      </c>
      <c r="Q152" s="227"/>
      <c r="R152" s="228">
        <f>SUM(R153:R157)</f>
        <v>5.7575400000000005</v>
      </c>
      <c r="S152" s="227"/>
      <c r="T152" s="229">
        <f>SUM(T153:T157)</f>
        <v>0.90000000000000002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81</v>
      </c>
      <c r="AT152" s="231" t="s">
        <v>72</v>
      </c>
      <c r="AU152" s="231" t="s">
        <v>81</v>
      </c>
      <c r="AY152" s="230" t="s">
        <v>121</v>
      </c>
      <c r="BK152" s="232">
        <f>SUM(BK153:BK157)</f>
        <v>0</v>
      </c>
    </row>
    <row r="153" s="2" customFormat="1" ht="24" customHeight="1">
      <c r="A153" s="38"/>
      <c r="B153" s="39"/>
      <c r="C153" s="235" t="s">
        <v>182</v>
      </c>
      <c r="D153" s="235" t="s">
        <v>124</v>
      </c>
      <c r="E153" s="236" t="s">
        <v>253</v>
      </c>
      <c r="F153" s="237" t="s">
        <v>254</v>
      </c>
      <c r="G153" s="238" t="s">
        <v>255</v>
      </c>
      <c r="H153" s="239">
        <v>2</v>
      </c>
      <c r="I153" s="240"/>
      <c r="J153" s="241">
        <f>ROUND(I153*H153,2)</f>
        <v>0</v>
      </c>
      <c r="K153" s="237" t="s">
        <v>128</v>
      </c>
      <c r="L153" s="44"/>
      <c r="M153" s="242" t="s">
        <v>1</v>
      </c>
      <c r="N153" s="243" t="s">
        <v>38</v>
      </c>
      <c r="O153" s="91"/>
      <c r="P153" s="244">
        <f>O153*H153</f>
        <v>0</v>
      </c>
      <c r="Q153" s="244">
        <v>0.70121</v>
      </c>
      <c r="R153" s="244">
        <f>Q153*H153</f>
        <v>1.40242</v>
      </c>
      <c r="S153" s="244">
        <v>0.45000000000000001</v>
      </c>
      <c r="T153" s="245">
        <f>S153*H153</f>
        <v>0.90000000000000002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147</v>
      </c>
      <c r="AT153" s="246" t="s">
        <v>124</v>
      </c>
      <c r="AU153" s="246" t="s">
        <v>83</v>
      </c>
      <c r="AY153" s="17" t="s">
        <v>121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81</v>
      </c>
      <c r="BK153" s="247">
        <f>ROUND(I153*H153,2)</f>
        <v>0</v>
      </c>
      <c r="BL153" s="17" t="s">
        <v>147</v>
      </c>
      <c r="BM153" s="246" t="s">
        <v>256</v>
      </c>
    </row>
    <row r="154" s="2" customFormat="1">
      <c r="A154" s="38"/>
      <c r="B154" s="39"/>
      <c r="C154" s="40"/>
      <c r="D154" s="250" t="s">
        <v>137</v>
      </c>
      <c r="E154" s="40"/>
      <c r="F154" s="260" t="s">
        <v>257</v>
      </c>
      <c r="G154" s="40"/>
      <c r="H154" s="40"/>
      <c r="I154" s="144"/>
      <c r="J154" s="40"/>
      <c r="K154" s="40"/>
      <c r="L154" s="44"/>
      <c r="M154" s="261"/>
      <c r="N154" s="262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137</v>
      </c>
      <c r="AU154" s="17" t="s">
        <v>83</v>
      </c>
    </row>
    <row r="155" s="13" customFormat="1">
      <c r="A155" s="13"/>
      <c r="B155" s="248"/>
      <c r="C155" s="249"/>
      <c r="D155" s="250" t="s">
        <v>131</v>
      </c>
      <c r="E155" s="251" t="s">
        <v>1</v>
      </c>
      <c r="F155" s="252" t="s">
        <v>258</v>
      </c>
      <c r="G155" s="249"/>
      <c r="H155" s="253">
        <v>2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131</v>
      </c>
      <c r="AU155" s="259" t="s">
        <v>83</v>
      </c>
      <c r="AV155" s="13" t="s">
        <v>83</v>
      </c>
      <c r="AW155" s="13" t="s">
        <v>30</v>
      </c>
      <c r="AX155" s="13" t="s">
        <v>81</v>
      </c>
      <c r="AY155" s="259" t="s">
        <v>121</v>
      </c>
    </row>
    <row r="156" s="2" customFormat="1" ht="24" customHeight="1">
      <c r="A156" s="38"/>
      <c r="B156" s="39"/>
      <c r="C156" s="235" t="s">
        <v>187</v>
      </c>
      <c r="D156" s="235" t="s">
        <v>124</v>
      </c>
      <c r="E156" s="236" t="s">
        <v>259</v>
      </c>
      <c r="F156" s="237" t="s">
        <v>260</v>
      </c>
      <c r="G156" s="238" t="s">
        <v>255</v>
      </c>
      <c r="H156" s="239">
        <v>14</v>
      </c>
      <c r="I156" s="240"/>
      <c r="J156" s="241">
        <f>ROUND(I156*H156,2)</f>
        <v>0</v>
      </c>
      <c r="K156" s="237" t="s">
        <v>128</v>
      </c>
      <c r="L156" s="44"/>
      <c r="M156" s="242" t="s">
        <v>1</v>
      </c>
      <c r="N156" s="243" t="s">
        <v>38</v>
      </c>
      <c r="O156" s="91"/>
      <c r="P156" s="244">
        <f>O156*H156</f>
        <v>0</v>
      </c>
      <c r="Q156" s="244">
        <v>0.31108000000000002</v>
      </c>
      <c r="R156" s="244">
        <f>Q156*H156</f>
        <v>4.3551200000000003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147</v>
      </c>
      <c r="AT156" s="246" t="s">
        <v>124</v>
      </c>
      <c r="AU156" s="246" t="s">
        <v>83</v>
      </c>
      <c r="AY156" s="17" t="s">
        <v>121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81</v>
      </c>
      <c r="BK156" s="247">
        <f>ROUND(I156*H156,2)</f>
        <v>0</v>
      </c>
      <c r="BL156" s="17" t="s">
        <v>147</v>
      </c>
      <c r="BM156" s="246" t="s">
        <v>261</v>
      </c>
    </row>
    <row r="157" s="13" customFormat="1">
      <c r="A157" s="13"/>
      <c r="B157" s="248"/>
      <c r="C157" s="249"/>
      <c r="D157" s="250" t="s">
        <v>131</v>
      </c>
      <c r="E157" s="251" t="s">
        <v>1</v>
      </c>
      <c r="F157" s="252" t="s">
        <v>262</v>
      </c>
      <c r="G157" s="249"/>
      <c r="H157" s="253">
        <v>14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131</v>
      </c>
      <c r="AU157" s="259" t="s">
        <v>83</v>
      </c>
      <c r="AV157" s="13" t="s">
        <v>83</v>
      </c>
      <c r="AW157" s="13" t="s">
        <v>30</v>
      </c>
      <c r="AX157" s="13" t="s">
        <v>81</v>
      </c>
      <c r="AY157" s="259" t="s">
        <v>121</v>
      </c>
    </row>
    <row r="158" s="12" customFormat="1" ht="22.8" customHeight="1">
      <c r="A158" s="12"/>
      <c r="B158" s="219"/>
      <c r="C158" s="220"/>
      <c r="D158" s="221" t="s">
        <v>72</v>
      </c>
      <c r="E158" s="233" t="s">
        <v>170</v>
      </c>
      <c r="F158" s="233" t="s">
        <v>263</v>
      </c>
      <c r="G158" s="220"/>
      <c r="H158" s="220"/>
      <c r="I158" s="223"/>
      <c r="J158" s="234">
        <f>BK158</f>
        <v>0</v>
      </c>
      <c r="K158" s="220"/>
      <c r="L158" s="225"/>
      <c r="M158" s="226"/>
      <c r="N158" s="227"/>
      <c r="O158" s="227"/>
      <c r="P158" s="228">
        <f>SUM(P159:P235)</f>
        <v>0</v>
      </c>
      <c r="Q158" s="227"/>
      <c r="R158" s="228">
        <f>SUM(R159:R235)</f>
        <v>145.65108641999998</v>
      </c>
      <c r="S158" s="227"/>
      <c r="T158" s="229">
        <f>SUM(T159:T235)</f>
        <v>1810.4404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0" t="s">
        <v>81</v>
      </c>
      <c r="AT158" s="231" t="s">
        <v>72</v>
      </c>
      <c r="AU158" s="231" t="s">
        <v>81</v>
      </c>
      <c r="AY158" s="230" t="s">
        <v>121</v>
      </c>
      <c r="BK158" s="232">
        <f>SUM(BK159:BK235)</f>
        <v>0</v>
      </c>
    </row>
    <row r="159" s="2" customFormat="1" ht="16.5" customHeight="1">
      <c r="A159" s="38"/>
      <c r="B159" s="39"/>
      <c r="C159" s="235" t="s">
        <v>193</v>
      </c>
      <c r="D159" s="235" t="s">
        <v>124</v>
      </c>
      <c r="E159" s="236" t="s">
        <v>264</v>
      </c>
      <c r="F159" s="237" t="s">
        <v>265</v>
      </c>
      <c r="G159" s="238" t="s">
        <v>127</v>
      </c>
      <c r="H159" s="239">
        <v>7055</v>
      </c>
      <c r="I159" s="240"/>
      <c r="J159" s="241">
        <f>ROUND(I159*H159,2)</f>
        <v>0</v>
      </c>
      <c r="K159" s="237" t="s">
        <v>128</v>
      </c>
      <c r="L159" s="44"/>
      <c r="M159" s="242" t="s">
        <v>1</v>
      </c>
      <c r="N159" s="243" t="s">
        <v>38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147</v>
      </c>
      <c r="AT159" s="246" t="s">
        <v>124</v>
      </c>
      <c r="AU159" s="246" t="s">
        <v>83</v>
      </c>
      <c r="AY159" s="17" t="s">
        <v>121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81</v>
      </c>
      <c r="BK159" s="247">
        <f>ROUND(I159*H159,2)</f>
        <v>0</v>
      </c>
      <c r="BL159" s="17" t="s">
        <v>147</v>
      </c>
      <c r="BM159" s="246" t="s">
        <v>266</v>
      </c>
    </row>
    <row r="160" s="13" customFormat="1">
      <c r="A160" s="13"/>
      <c r="B160" s="248"/>
      <c r="C160" s="249"/>
      <c r="D160" s="250" t="s">
        <v>131</v>
      </c>
      <c r="E160" s="251" t="s">
        <v>1</v>
      </c>
      <c r="F160" s="252" t="s">
        <v>267</v>
      </c>
      <c r="G160" s="249"/>
      <c r="H160" s="253">
        <v>2830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131</v>
      </c>
      <c r="AU160" s="259" t="s">
        <v>83</v>
      </c>
      <c r="AV160" s="13" t="s">
        <v>83</v>
      </c>
      <c r="AW160" s="13" t="s">
        <v>30</v>
      </c>
      <c r="AX160" s="13" t="s">
        <v>73</v>
      </c>
      <c r="AY160" s="259" t="s">
        <v>121</v>
      </c>
    </row>
    <row r="161" s="13" customFormat="1">
      <c r="A161" s="13"/>
      <c r="B161" s="248"/>
      <c r="C161" s="249"/>
      <c r="D161" s="250" t="s">
        <v>131</v>
      </c>
      <c r="E161" s="251" t="s">
        <v>1</v>
      </c>
      <c r="F161" s="252" t="s">
        <v>268</v>
      </c>
      <c r="G161" s="249"/>
      <c r="H161" s="253">
        <v>892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131</v>
      </c>
      <c r="AU161" s="259" t="s">
        <v>83</v>
      </c>
      <c r="AV161" s="13" t="s">
        <v>83</v>
      </c>
      <c r="AW161" s="13" t="s">
        <v>30</v>
      </c>
      <c r="AX161" s="13" t="s">
        <v>73</v>
      </c>
      <c r="AY161" s="259" t="s">
        <v>121</v>
      </c>
    </row>
    <row r="162" s="13" customFormat="1">
      <c r="A162" s="13"/>
      <c r="B162" s="248"/>
      <c r="C162" s="249"/>
      <c r="D162" s="250" t="s">
        <v>131</v>
      </c>
      <c r="E162" s="251" t="s">
        <v>1</v>
      </c>
      <c r="F162" s="252" t="s">
        <v>269</v>
      </c>
      <c r="G162" s="249"/>
      <c r="H162" s="253">
        <v>2943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131</v>
      </c>
      <c r="AU162" s="259" t="s">
        <v>83</v>
      </c>
      <c r="AV162" s="13" t="s">
        <v>83</v>
      </c>
      <c r="AW162" s="13" t="s">
        <v>30</v>
      </c>
      <c r="AX162" s="13" t="s">
        <v>73</v>
      </c>
      <c r="AY162" s="259" t="s">
        <v>121</v>
      </c>
    </row>
    <row r="163" s="13" customFormat="1">
      <c r="A163" s="13"/>
      <c r="B163" s="248"/>
      <c r="C163" s="249"/>
      <c r="D163" s="250" t="s">
        <v>131</v>
      </c>
      <c r="E163" s="251" t="s">
        <v>1</v>
      </c>
      <c r="F163" s="252" t="s">
        <v>270</v>
      </c>
      <c r="G163" s="249"/>
      <c r="H163" s="253">
        <v>390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131</v>
      </c>
      <c r="AU163" s="259" t="s">
        <v>83</v>
      </c>
      <c r="AV163" s="13" t="s">
        <v>83</v>
      </c>
      <c r="AW163" s="13" t="s">
        <v>30</v>
      </c>
      <c r="AX163" s="13" t="s">
        <v>73</v>
      </c>
      <c r="AY163" s="259" t="s">
        <v>121</v>
      </c>
    </row>
    <row r="164" s="14" customFormat="1">
      <c r="A164" s="14"/>
      <c r="B164" s="267"/>
      <c r="C164" s="268"/>
      <c r="D164" s="250" t="s">
        <v>131</v>
      </c>
      <c r="E164" s="269" t="s">
        <v>1</v>
      </c>
      <c r="F164" s="270" t="s">
        <v>239</v>
      </c>
      <c r="G164" s="268"/>
      <c r="H164" s="271">
        <v>7055</v>
      </c>
      <c r="I164" s="272"/>
      <c r="J164" s="268"/>
      <c r="K164" s="268"/>
      <c r="L164" s="273"/>
      <c r="M164" s="274"/>
      <c r="N164" s="275"/>
      <c r="O164" s="275"/>
      <c r="P164" s="275"/>
      <c r="Q164" s="275"/>
      <c r="R164" s="275"/>
      <c r="S164" s="275"/>
      <c r="T164" s="27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7" t="s">
        <v>131</v>
      </c>
      <c r="AU164" s="277" t="s">
        <v>83</v>
      </c>
      <c r="AV164" s="14" t="s">
        <v>147</v>
      </c>
      <c r="AW164" s="14" t="s">
        <v>30</v>
      </c>
      <c r="AX164" s="14" t="s">
        <v>81</v>
      </c>
      <c r="AY164" s="277" t="s">
        <v>121</v>
      </c>
    </row>
    <row r="165" s="2" customFormat="1" ht="24" customHeight="1">
      <c r="A165" s="38"/>
      <c r="B165" s="39"/>
      <c r="C165" s="235" t="s">
        <v>271</v>
      </c>
      <c r="D165" s="235" t="s">
        <v>124</v>
      </c>
      <c r="E165" s="236" t="s">
        <v>272</v>
      </c>
      <c r="F165" s="237" t="s">
        <v>273</v>
      </c>
      <c r="G165" s="238" t="s">
        <v>127</v>
      </c>
      <c r="H165" s="239">
        <v>390</v>
      </c>
      <c r="I165" s="240"/>
      <c r="J165" s="241">
        <f>ROUND(I165*H165,2)</f>
        <v>0</v>
      </c>
      <c r="K165" s="237" t="s">
        <v>128</v>
      </c>
      <c r="L165" s="44"/>
      <c r="M165" s="242" t="s">
        <v>1</v>
      </c>
      <c r="N165" s="243" t="s">
        <v>38</v>
      </c>
      <c r="O165" s="91"/>
      <c r="P165" s="244">
        <f>O165*H165</f>
        <v>0</v>
      </c>
      <c r="Q165" s="244">
        <v>8.0000000000000007E-05</v>
      </c>
      <c r="R165" s="244">
        <f>Q165*H165</f>
        <v>0.031200000000000002</v>
      </c>
      <c r="S165" s="244">
        <v>0</v>
      </c>
      <c r="T165" s="24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6" t="s">
        <v>147</v>
      </c>
      <c r="AT165" s="246" t="s">
        <v>124</v>
      </c>
      <c r="AU165" s="246" t="s">
        <v>83</v>
      </c>
      <c r="AY165" s="17" t="s">
        <v>121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7" t="s">
        <v>81</v>
      </c>
      <c r="BK165" s="247">
        <f>ROUND(I165*H165,2)</f>
        <v>0</v>
      </c>
      <c r="BL165" s="17" t="s">
        <v>147</v>
      </c>
      <c r="BM165" s="246" t="s">
        <v>274</v>
      </c>
    </row>
    <row r="166" s="13" customFormat="1">
      <c r="A166" s="13"/>
      <c r="B166" s="248"/>
      <c r="C166" s="249"/>
      <c r="D166" s="250" t="s">
        <v>131</v>
      </c>
      <c r="E166" s="251" t="s">
        <v>1</v>
      </c>
      <c r="F166" s="252" t="s">
        <v>270</v>
      </c>
      <c r="G166" s="249"/>
      <c r="H166" s="253">
        <v>390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131</v>
      </c>
      <c r="AU166" s="259" t="s">
        <v>83</v>
      </c>
      <c r="AV166" s="13" t="s">
        <v>83</v>
      </c>
      <c r="AW166" s="13" t="s">
        <v>30</v>
      </c>
      <c r="AX166" s="13" t="s">
        <v>81</v>
      </c>
      <c r="AY166" s="259" t="s">
        <v>121</v>
      </c>
    </row>
    <row r="167" s="2" customFormat="1" ht="24" customHeight="1">
      <c r="A167" s="38"/>
      <c r="B167" s="39"/>
      <c r="C167" s="235" t="s">
        <v>8</v>
      </c>
      <c r="D167" s="235" t="s">
        <v>124</v>
      </c>
      <c r="E167" s="236" t="s">
        <v>275</v>
      </c>
      <c r="F167" s="237" t="s">
        <v>276</v>
      </c>
      <c r="G167" s="238" t="s">
        <v>127</v>
      </c>
      <c r="H167" s="239">
        <v>390</v>
      </c>
      <c r="I167" s="240"/>
      <c r="J167" s="241">
        <f>ROUND(I167*H167,2)</f>
        <v>0</v>
      </c>
      <c r="K167" s="237" t="s">
        <v>128</v>
      </c>
      <c r="L167" s="44"/>
      <c r="M167" s="242" t="s">
        <v>1</v>
      </c>
      <c r="N167" s="243" t="s">
        <v>38</v>
      </c>
      <c r="O167" s="91"/>
      <c r="P167" s="244">
        <f>O167*H167</f>
        <v>0</v>
      </c>
      <c r="Q167" s="244">
        <v>0.00011</v>
      </c>
      <c r="R167" s="244">
        <f>Q167*H167</f>
        <v>0.042900000000000001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147</v>
      </c>
      <c r="AT167" s="246" t="s">
        <v>124</v>
      </c>
      <c r="AU167" s="246" t="s">
        <v>83</v>
      </c>
      <c r="AY167" s="17" t="s">
        <v>121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7" t="s">
        <v>81</v>
      </c>
      <c r="BK167" s="247">
        <f>ROUND(I167*H167,2)</f>
        <v>0</v>
      </c>
      <c r="BL167" s="17" t="s">
        <v>147</v>
      </c>
      <c r="BM167" s="246" t="s">
        <v>277</v>
      </c>
    </row>
    <row r="168" s="13" customFormat="1">
      <c r="A168" s="13"/>
      <c r="B168" s="248"/>
      <c r="C168" s="249"/>
      <c r="D168" s="250" t="s">
        <v>131</v>
      </c>
      <c r="E168" s="251" t="s">
        <v>1</v>
      </c>
      <c r="F168" s="252" t="s">
        <v>270</v>
      </c>
      <c r="G168" s="249"/>
      <c r="H168" s="253">
        <v>390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9" t="s">
        <v>131</v>
      </c>
      <c r="AU168" s="259" t="s">
        <v>83</v>
      </c>
      <c r="AV168" s="13" t="s">
        <v>83</v>
      </c>
      <c r="AW168" s="13" t="s">
        <v>30</v>
      </c>
      <c r="AX168" s="13" t="s">
        <v>81</v>
      </c>
      <c r="AY168" s="259" t="s">
        <v>121</v>
      </c>
    </row>
    <row r="169" s="2" customFormat="1" ht="24" customHeight="1">
      <c r="A169" s="38"/>
      <c r="B169" s="39"/>
      <c r="C169" s="235" t="s">
        <v>278</v>
      </c>
      <c r="D169" s="235" t="s">
        <v>124</v>
      </c>
      <c r="E169" s="236" t="s">
        <v>279</v>
      </c>
      <c r="F169" s="237" t="s">
        <v>280</v>
      </c>
      <c r="G169" s="238" t="s">
        <v>127</v>
      </c>
      <c r="H169" s="239">
        <v>2830</v>
      </c>
      <c r="I169" s="240"/>
      <c r="J169" s="241">
        <f>ROUND(I169*H169,2)</f>
        <v>0</v>
      </c>
      <c r="K169" s="237" t="s">
        <v>128</v>
      </c>
      <c r="L169" s="44"/>
      <c r="M169" s="242" t="s">
        <v>1</v>
      </c>
      <c r="N169" s="243" t="s">
        <v>38</v>
      </c>
      <c r="O169" s="91"/>
      <c r="P169" s="244">
        <f>O169*H169</f>
        <v>0</v>
      </c>
      <c r="Q169" s="244">
        <v>3.0000000000000001E-05</v>
      </c>
      <c r="R169" s="244">
        <f>Q169*H169</f>
        <v>0.084900000000000003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147</v>
      </c>
      <c r="AT169" s="246" t="s">
        <v>124</v>
      </c>
      <c r="AU169" s="246" t="s">
        <v>83</v>
      </c>
      <c r="AY169" s="17" t="s">
        <v>121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81</v>
      </c>
      <c r="BK169" s="247">
        <f>ROUND(I169*H169,2)</f>
        <v>0</v>
      </c>
      <c r="BL169" s="17" t="s">
        <v>147</v>
      </c>
      <c r="BM169" s="246" t="s">
        <v>281</v>
      </c>
    </row>
    <row r="170" s="13" customFormat="1">
      <c r="A170" s="13"/>
      <c r="B170" s="248"/>
      <c r="C170" s="249"/>
      <c r="D170" s="250" t="s">
        <v>131</v>
      </c>
      <c r="E170" s="251" t="s">
        <v>1</v>
      </c>
      <c r="F170" s="252" t="s">
        <v>267</v>
      </c>
      <c r="G170" s="249"/>
      <c r="H170" s="253">
        <v>2830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9" t="s">
        <v>131</v>
      </c>
      <c r="AU170" s="259" t="s">
        <v>83</v>
      </c>
      <c r="AV170" s="13" t="s">
        <v>83</v>
      </c>
      <c r="AW170" s="13" t="s">
        <v>30</v>
      </c>
      <c r="AX170" s="13" t="s">
        <v>81</v>
      </c>
      <c r="AY170" s="259" t="s">
        <v>121</v>
      </c>
    </row>
    <row r="171" s="2" customFormat="1" ht="24" customHeight="1">
      <c r="A171" s="38"/>
      <c r="B171" s="39"/>
      <c r="C171" s="235" t="s">
        <v>282</v>
      </c>
      <c r="D171" s="235" t="s">
        <v>124</v>
      </c>
      <c r="E171" s="236" t="s">
        <v>283</v>
      </c>
      <c r="F171" s="237" t="s">
        <v>284</v>
      </c>
      <c r="G171" s="238" t="s">
        <v>127</v>
      </c>
      <c r="H171" s="239">
        <v>2830</v>
      </c>
      <c r="I171" s="240"/>
      <c r="J171" s="241">
        <f>ROUND(I171*H171,2)</f>
        <v>0</v>
      </c>
      <c r="K171" s="237" t="s">
        <v>128</v>
      </c>
      <c r="L171" s="44"/>
      <c r="M171" s="242" t="s">
        <v>1</v>
      </c>
      <c r="N171" s="243" t="s">
        <v>38</v>
      </c>
      <c r="O171" s="91"/>
      <c r="P171" s="244">
        <f>O171*H171</f>
        <v>0</v>
      </c>
      <c r="Q171" s="244">
        <v>4.0000000000000003E-05</v>
      </c>
      <c r="R171" s="244">
        <f>Q171*H171</f>
        <v>0.11320000000000001</v>
      </c>
      <c r="S171" s="244">
        <v>0</v>
      </c>
      <c r="T171" s="24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147</v>
      </c>
      <c r="AT171" s="246" t="s">
        <v>124</v>
      </c>
      <c r="AU171" s="246" t="s">
        <v>83</v>
      </c>
      <c r="AY171" s="17" t="s">
        <v>121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7" t="s">
        <v>81</v>
      </c>
      <c r="BK171" s="247">
        <f>ROUND(I171*H171,2)</f>
        <v>0</v>
      </c>
      <c r="BL171" s="17" t="s">
        <v>147</v>
      </c>
      <c r="BM171" s="246" t="s">
        <v>285</v>
      </c>
    </row>
    <row r="172" s="13" customFormat="1">
      <c r="A172" s="13"/>
      <c r="B172" s="248"/>
      <c r="C172" s="249"/>
      <c r="D172" s="250" t="s">
        <v>131</v>
      </c>
      <c r="E172" s="251" t="s">
        <v>1</v>
      </c>
      <c r="F172" s="252" t="s">
        <v>267</v>
      </c>
      <c r="G172" s="249"/>
      <c r="H172" s="253">
        <v>2830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131</v>
      </c>
      <c r="AU172" s="259" t="s">
        <v>83</v>
      </c>
      <c r="AV172" s="13" t="s">
        <v>83</v>
      </c>
      <c r="AW172" s="13" t="s">
        <v>30</v>
      </c>
      <c r="AX172" s="13" t="s">
        <v>81</v>
      </c>
      <c r="AY172" s="259" t="s">
        <v>121</v>
      </c>
    </row>
    <row r="173" s="2" customFormat="1" ht="24" customHeight="1">
      <c r="A173" s="38"/>
      <c r="B173" s="39"/>
      <c r="C173" s="235" t="s">
        <v>286</v>
      </c>
      <c r="D173" s="235" t="s">
        <v>124</v>
      </c>
      <c r="E173" s="236" t="s">
        <v>287</v>
      </c>
      <c r="F173" s="237" t="s">
        <v>288</v>
      </c>
      <c r="G173" s="238" t="s">
        <v>127</v>
      </c>
      <c r="H173" s="239">
        <v>2943</v>
      </c>
      <c r="I173" s="240"/>
      <c r="J173" s="241">
        <f>ROUND(I173*H173,2)</f>
        <v>0</v>
      </c>
      <c r="K173" s="237" t="s">
        <v>128</v>
      </c>
      <c r="L173" s="44"/>
      <c r="M173" s="242" t="s">
        <v>1</v>
      </c>
      <c r="N173" s="243" t="s">
        <v>38</v>
      </c>
      <c r="O173" s="91"/>
      <c r="P173" s="244">
        <f>O173*H173</f>
        <v>0</v>
      </c>
      <c r="Q173" s="244">
        <v>0.00014999999999999999</v>
      </c>
      <c r="R173" s="244">
        <f>Q173*H173</f>
        <v>0.44144999999999995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147</v>
      </c>
      <c r="AT173" s="246" t="s">
        <v>124</v>
      </c>
      <c r="AU173" s="246" t="s">
        <v>83</v>
      </c>
      <c r="AY173" s="17" t="s">
        <v>121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81</v>
      </c>
      <c r="BK173" s="247">
        <f>ROUND(I173*H173,2)</f>
        <v>0</v>
      </c>
      <c r="BL173" s="17" t="s">
        <v>147</v>
      </c>
      <c r="BM173" s="246" t="s">
        <v>289</v>
      </c>
    </row>
    <row r="174" s="13" customFormat="1">
      <c r="A174" s="13"/>
      <c r="B174" s="248"/>
      <c r="C174" s="249"/>
      <c r="D174" s="250" t="s">
        <v>131</v>
      </c>
      <c r="E174" s="251" t="s">
        <v>1</v>
      </c>
      <c r="F174" s="252" t="s">
        <v>269</v>
      </c>
      <c r="G174" s="249"/>
      <c r="H174" s="253">
        <v>2943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131</v>
      </c>
      <c r="AU174" s="259" t="s">
        <v>83</v>
      </c>
      <c r="AV174" s="13" t="s">
        <v>83</v>
      </c>
      <c r="AW174" s="13" t="s">
        <v>30</v>
      </c>
      <c r="AX174" s="13" t="s">
        <v>81</v>
      </c>
      <c r="AY174" s="259" t="s">
        <v>121</v>
      </c>
    </row>
    <row r="175" s="2" customFormat="1" ht="24" customHeight="1">
      <c r="A175" s="38"/>
      <c r="B175" s="39"/>
      <c r="C175" s="235" t="s">
        <v>290</v>
      </c>
      <c r="D175" s="235" t="s">
        <v>124</v>
      </c>
      <c r="E175" s="236" t="s">
        <v>291</v>
      </c>
      <c r="F175" s="237" t="s">
        <v>292</v>
      </c>
      <c r="G175" s="238" t="s">
        <v>127</v>
      </c>
      <c r="H175" s="239">
        <v>2943</v>
      </c>
      <c r="I175" s="240"/>
      <c r="J175" s="241">
        <f>ROUND(I175*H175,2)</f>
        <v>0</v>
      </c>
      <c r="K175" s="237" t="s">
        <v>128</v>
      </c>
      <c r="L175" s="44"/>
      <c r="M175" s="242" t="s">
        <v>1</v>
      </c>
      <c r="N175" s="243" t="s">
        <v>38</v>
      </c>
      <c r="O175" s="91"/>
      <c r="P175" s="244">
        <f>O175*H175</f>
        <v>0</v>
      </c>
      <c r="Q175" s="244">
        <v>0.00021000000000000001</v>
      </c>
      <c r="R175" s="244">
        <f>Q175*H175</f>
        <v>0.61803000000000008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147</v>
      </c>
      <c r="AT175" s="246" t="s">
        <v>124</v>
      </c>
      <c r="AU175" s="246" t="s">
        <v>83</v>
      </c>
      <c r="AY175" s="17" t="s">
        <v>121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81</v>
      </c>
      <c r="BK175" s="247">
        <f>ROUND(I175*H175,2)</f>
        <v>0</v>
      </c>
      <c r="BL175" s="17" t="s">
        <v>147</v>
      </c>
      <c r="BM175" s="246" t="s">
        <v>293</v>
      </c>
    </row>
    <row r="176" s="13" customFormat="1">
      <c r="A176" s="13"/>
      <c r="B176" s="248"/>
      <c r="C176" s="249"/>
      <c r="D176" s="250" t="s">
        <v>131</v>
      </c>
      <c r="E176" s="251" t="s">
        <v>1</v>
      </c>
      <c r="F176" s="252" t="s">
        <v>269</v>
      </c>
      <c r="G176" s="249"/>
      <c r="H176" s="253">
        <v>2943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131</v>
      </c>
      <c r="AU176" s="259" t="s">
        <v>83</v>
      </c>
      <c r="AV176" s="13" t="s">
        <v>83</v>
      </c>
      <c r="AW176" s="13" t="s">
        <v>30</v>
      </c>
      <c r="AX176" s="13" t="s">
        <v>81</v>
      </c>
      <c r="AY176" s="259" t="s">
        <v>121</v>
      </c>
    </row>
    <row r="177" s="2" customFormat="1" ht="24" customHeight="1">
      <c r="A177" s="38"/>
      <c r="B177" s="39"/>
      <c r="C177" s="235" t="s">
        <v>294</v>
      </c>
      <c r="D177" s="235" t="s">
        <v>124</v>
      </c>
      <c r="E177" s="236" t="s">
        <v>295</v>
      </c>
      <c r="F177" s="237" t="s">
        <v>296</v>
      </c>
      <c r="G177" s="238" t="s">
        <v>127</v>
      </c>
      <c r="H177" s="239">
        <v>892</v>
      </c>
      <c r="I177" s="240"/>
      <c r="J177" s="241">
        <f>ROUND(I177*H177,2)</f>
        <v>0</v>
      </c>
      <c r="K177" s="237" t="s">
        <v>128</v>
      </c>
      <c r="L177" s="44"/>
      <c r="M177" s="242" t="s">
        <v>1</v>
      </c>
      <c r="N177" s="243" t="s">
        <v>38</v>
      </c>
      <c r="O177" s="91"/>
      <c r="P177" s="244">
        <f>O177*H177</f>
        <v>0</v>
      </c>
      <c r="Q177" s="244">
        <v>5.0000000000000002E-05</v>
      </c>
      <c r="R177" s="244">
        <f>Q177*H177</f>
        <v>0.044600000000000001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147</v>
      </c>
      <c r="AT177" s="246" t="s">
        <v>124</v>
      </c>
      <c r="AU177" s="246" t="s">
        <v>83</v>
      </c>
      <c r="AY177" s="17" t="s">
        <v>121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81</v>
      </c>
      <c r="BK177" s="247">
        <f>ROUND(I177*H177,2)</f>
        <v>0</v>
      </c>
      <c r="BL177" s="17" t="s">
        <v>147</v>
      </c>
      <c r="BM177" s="246" t="s">
        <v>297</v>
      </c>
    </row>
    <row r="178" s="13" customFormat="1">
      <c r="A178" s="13"/>
      <c r="B178" s="248"/>
      <c r="C178" s="249"/>
      <c r="D178" s="250" t="s">
        <v>131</v>
      </c>
      <c r="E178" s="251" t="s">
        <v>1</v>
      </c>
      <c r="F178" s="252" t="s">
        <v>268</v>
      </c>
      <c r="G178" s="249"/>
      <c r="H178" s="253">
        <v>892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131</v>
      </c>
      <c r="AU178" s="259" t="s">
        <v>83</v>
      </c>
      <c r="AV178" s="13" t="s">
        <v>83</v>
      </c>
      <c r="AW178" s="13" t="s">
        <v>30</v>
      </c>
      <c r="AX178" s="13" t="s">
        <v>81</v>
      </c>
      <c r="AY178" s="259" t="s">
        <v>121</v>
      </c>
    </row>
    <row r="179" s="2" customFormat="1" ht="24" customHeight="1">
      <c r="A179" s="38"/>
      <c r="B179" s="39"/>
      <c r="C179" s="235" t="s">
        <v>7</v>
      </c>
      <c r="D179" s="235" t="s">
        <v>124</v>
      </c>
      <c r="E179" s="236" t="s">
        <v>298</v>
      </c>
      <c r="F179" s="237" t="s">
        <v>299</v>
      </c>
      <c r="G179" s="238" t="s">
        <v>127</v>
      </c>
      <c r="H179" s="239">
        <v>892</v>
      </c>
      <c r="I179" s="240"/>
      <c r="J179" s="241">
        <f>ROUND(I179*H179,2)</f>
        <v>0</v>
      </c>
      <c r="K179" s="237" t="s">
        <v>128</v>
      </c>
      <c r="L179" s="44"/>
      <c r="M179" s="242" t="s">
        <v>1</v>
      </c>
      <c r="N179" s="243" t="s">
        <v>38</v>
      </c>
      <c r="O179" s="91"/>
      <c r="P179" s="244">
        <f>O179*H179</f>
        <v>0</v>
      </c>
      <c r="Q179" s="244">
        <v>0.00011</v>
      </c>
      <c r="R179" s="244">
        <f>Q179*H179</f>
        <v>0.098119999999999999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147</v>
      </c>
      <c r="AT179" s="246" t="s">
        <v>124</v>
      </c>
      <c r="AU179" s="246" t="s">
        <v>83</v>
      </c>
      <c r="AY179" s="17" t="s">
        <v>121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81</v>
      </c>
      <c r="BK179" s="247">
        <f>ROUND(I179*H179,2)</f>
        <v>0</v>
      </c>
      <c r="BL179" s="17" t="s">
        <v>147</v>
      </c>
      <c r="BM179" s="246" t="s">
        <v>300</v>
      </c>
    </row>
    <row r="180" s="13" customFormat="1">
      <c r="A180" s="13"/>
      <c r="B180" s="248"/>
      <c r="C180" s="249"/>
      <c r="D180" s="250" t="s">
        <v>131</v>
      </c>
      <c r="E180" s="251" t="s">
        <v>1</v>
      </c>
      <c r="F180" s="252" t="s">
        <v>268</v>
      </c>
      <c r="G180" s="249"/>
      <c r="H180" s="253">
        <v>892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131</v>
      </c>
      <c r="AU180" s="259" t="s">
        <v>83</v>
      </c>
      <c r="AV180" s="13" t="s">
        <v>83</v>
      </c>
      <c r="AW180" s="13" t="s">
        <v>30</v>
      </c>
      <c r="AX180" s="13" t="s">
        <v>81</v>
      </c>
      <c r="AY180" s="259" t="s">
        <v>121</v>
      </c>
    </row>
    <row r="181" s="2" customFormat="1" ht="16.5" customHeight="1">
      <c r="A181" s="38"/>
      <c r="B181" s="39"/>
      <c r="C181" s="235" t="s">
        <v>301</v>
      </c>
      <c r="D181" s="235" t="s">
        <v>124</v>
      </c>
      <c r="E181" s="236" t="s">
        <v>302</v>
      </c>
      <c r="F181" s="237" t="s">
        <v>303</v>
      </c>
      <c r="G181" s="238" t="s">
        <v>202</v>
      </c>
      <c r="H181" s="239">
        <v>261</v>
      </c>
      <c r="I181" s="240"/>
      <c r="J181" s="241">
        <f>ROUND(I181*H181,2)</f>
        <v>0</v>
      </c>
      <c r="K181" s="237" t="s">
        <v>128</v>
      </c>
      <c r="L181" s="44"/>
      <c r="M181" s="242" t="s">
        <v>1</v>
      </c>
      <c r="N181" s="243" t="s">
        <v>38</v>
      </c>
      <c r="O181" s="91"/>
      <c r="P181" s="244">
        <f>O181*H181</f>
        <v>0</v>
      </c>
      <c r="Q181" s="244">
        <v>1.0000000000000001E-05</v>
      </c>
      <c r="R181" s="244">
        <f>Q181*H181</f>
        <v>0.0026100000000000003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147</v>
      </c>
      <c r="AT181" s="246" t="s">
        <v>124</v>
      </c>
      <c r="AU181" s="246" t="s">
        <v>83</v>
      </c>
      <c r="AY181" s="17" t="s">
        <v>121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81</v>
      </c>
      <c r="BK181" s="247">
        <f>ROUND(I181*H181,2)</f>
        <v>0</v>
      </c>
      <c r="BL181" s="17" t="s">
        <v>147</v>
      </c>
      <c r="BM181" s="246" t="s">
        <v>304</v>
      </c>
    </row>
    <row r="182" s="13" customFormat="1">
      <c r="A182" s="13"/>
      <c r="B182" s="248"/>
      <c r="C182" s="249"/>
      <c r="D182" s="250" t="s">
        <v>131</v>
      </c>
      <c r="E182" s="251" t="s">
        <v>1</v>
      </c>
      <c r="F182" s="252" t="s">
        <v>305</v>
      </c>
      <c r="G182" s="249"/>
      <c r="H182" s="253">
        <v>261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131</v>
      </c>
      <c r="AU182" s="259" t="s">
        <v>83</v>
      </c>
      <c r="AV182" s="13" t="s">
        <v>83</v>
      </c>
      <c r="AW182" s="13" t="s">
        <v>30</v>
      </c>
      <c r="AX182" s="13" t="s">
        <v>81</v>
      </c>
      <c r="AY182" s="259" t="s">
        <v>121</v>
      </c>
    </row>
    <row r="183" s="2" customFormat="1" ht="24" customHeight="1">
      <c r="A183" s="38"/>
      <c r="B183" s="39"/>
      <c r="C183" s="235" t="s">
        <v>306</v>
      </c>
      <c r="D183" s="235" t="s">
        <v>124</v>
      </c>
      <c r="E183" s="236" t="s">
        <v>307</v>
      </c>
      <c r="F183" s="237" t="s">
        <v>308</v>
      </c>
      <c r="G183" s="238" t="s">
        <v>202</v>
      </c>
      <c r="H183" s="239">
        <v>261</v>
      </c>
      <c r="I183" s="240"/>
      <c r="J183" s="241">
        <f>ROUND(I183*H183,2)</f>
        <v>0</v>
      </c>
      <c r="K183" s="237" t="s">
        <v>128</v>
      </c>
      <c r="L183" s="44"/>
      <c r="M183" s="242" t="s">
        <v>1</v>
      </c>
      <c r="N183" s="243" t="s">
        <v>38</v>
      </c>
      <c r="O183" s="91"/>
      <c r="P183" s="244">
        <f>O183*H183</f>
        <v>0</v>
      </c>
      <c r="Q183" s="244">
        <v>0.00059999999999999995</v>
      </c>
      <c r="R183" s="244">
        <f>Q183*H183</f>
        <v>0.15659999999999999</v>
      </c>
      <c r="S183" s="244">
        <v>0</v>
      </c>
      <c r="T183" s="24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6" t="s">
        <v>147</v>
      </c>
      <c r="AT183" s="246" t="s">
        <v>124</v>
      </c>
      <c r="AU183" s="246" t="s">
        <v>83</v>
      </c>
      <c r="AY183" s="17" t="s">
        <v>121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7" t="s">
        <v>81</v>
      </c>
      <c r="BK183" s="247">
        <f>ROUND(I183*H183,2)</f>
        <v>0</v>
      </c>
      <c r="BL183" s="17" t="s">
        <v>147</v>
      </c>
      <c r="BM183" s="246" t="s">
        <v>309</v>
      </c>
    </row>
    <row r="184" s="13" customFormat="1">
      <c r="A184" s="13"/>
      <c r="B184" s="248"/>
      <c r="C184" s="249"/>
      <c r="D184" s="250" t="s">
        <v>131</v>
      </c>
      <c r="E184" s="251" t="s">
        <v>1</v>
      </c>
      <c r="F184" s="252" t="s">
        <v>305</v>
      </c>
      <c r="G184" s="249"/>
      <c r="H184" s="253">
        <v>261</v>
      </c>
      <c r="I184" s="254"/>
      <c r="J184" s="249"/>
      <c r="K184" s="249"/>
      <c r="L184" s="255"/>
      <c r="M184" s="256"/>
      <c r="N184" s="257"/>
      <c r="O184" s="257"/>
      <c r="P184" s="257"/>
      <c r="Q184" s="257"/>
      <c r="R184" s="257"/>
      <c r="S184" s="257"/>
      <c r="T184" s="25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9" t="s">
        <v>131</v>
      </c>
      <c r="AU184" s="259" t="s">
        <v>83</v>
      </c>
      <c r="AV184" s="13" t="s">
        <v>83</v>
      </c>
      <c r="AW184" s="13" t="s">
        <v>30</v>
      </c>
      <c r="AX184" s="13" t="s">
        <v>81</v>
      </c>
      <c r="AY184" s="259" t="s">
        <v>121</v>
      </c>
    </row>
    <row r="185" s="2" customFormat="1" ht="24" customHeight="1">
      <c r="A185" s="38"/>
      <c r="B185" s="39"/>
      <c r="C185" s="235" t="s">
        <v>310</v>
      </c>
      <c r="D185" s="235" t="s">
        <v>124</v>
      </c>
      <c r="E185" s="236" t="s">
        <v>311</v>
      </c>
      <c r="F185" s="237" t="s">
        <v>312</v>
      </c>
      <c r="G185" s="238" t="s">
        <v>202</v>
      </c>
      <c r="H185" s="239">
        <v>261</v>
      </c>
      <c r="I185" s="240"/>
      <c r="J185" s="241">
        <f>ROUND(I185*H185,2)</f>
        <v>0</v>
      </c>
      <c r="K185" s="237" t="s">
        <v>128</v>
      </c>
      <c r="L185" s="44"/>
      <c r="M185" s="242" t="s">
        <v>1</v>
      </c>
      <c r="N185" s="243" t="s">
        <v>38</v>
      </c>
      <c r="O185" s="91"/>
      <c r="P185" s="244">
        <f>O185*H185</f>
        <v>0</v>
      </c>
      <c r="Q185" s="244">
        <v>0.0025999999999999999</v>
      </c>
      <c r="R185" s="244">
        <f>Q185*H185</f>
        <v>0.67859999999999998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147</v>
      </c>
      <c r="AT185" s="246" t="s">
        <v>124</v>
      </c>
      <c r="AU185" s="246" t="s">
        <v>83</v>
      </c>
      <c r="AY185" s="17" t="s">
        <v>121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81</v>
      </c>
      <c r="BK185" s="247">
        <f>ROUND(I185*H185,2)</f>
        <v>0</v>
      </c>
      <c r="BL185" s="17" t="s">
        <v>147</v>
      </c>
      <c r="BM185" s="246" t="s">
        <v>313</v>
      </c>
    </row>
    <row r="186" s="13" customFormat="1">
      <c r="A186" s="13"/>
      <c r="B186" s="248"/>
      <c r="C186" s="249"/>
      <c r="D186" s="250" t="s">
        <v>131</v>
      </c>
      <c r="E186" s="251" t="s">
        <v>1</v>
      </c>
      <c r="F186" s="252" t="s">
        <v>305</v>
      </c>
      <c r="G186" s="249"/>
      <c r="H186" s="253">
        <v>261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131</v>
      </c>
      <c r="AU186" s="259" t="s">
        <v>83</v>
      </c>
      <c r="AV186" s="13" t="s">
        <v>83</v>
      </c>
      <c r="AW186" s="13" t="s">
        <v>30</v>
      </c>
      <c r="AX186" s="13" t="s">
        <v>81</v>
      </c>
      <c r="AY186" s="259" t="s">
        <v>121</v>
      </c>
    </row>
    <row r="187" s="2" customFormat="1" ht="24" customHeight="1">
      <c r="A187" s="38"/>
      <c r="B187" s="39"/>
      <c r="C187" s="235" t="s">
        <v>314</v>
      </c>
      <c r="D187" s="235" t="s">
        <v>124</v>
      </c>
      <c r="E187" s="236" t="s">
        <v>315</v>
      </c>
      <c r="F187" s="237" t="s">
        <v>316</v>
      </c>
      <c r="G187" s="238" t="s">
        <v>127</v>
      </c>
      <c r="H187" s="239">
        <v>209.69999999999999</v>
      </c>
      <c r="I187" s="240"/>
      <c r="J187" s="241">
        <f>ROUND(I187*H187,2)</f>
        <v>0</v>
      </c>
      <c r="K187" s="237" t="s">
        <v>128</v>
      </c>
      <c r="L187" s="44"/>
      <c r="M187" s="242" t="s">
        <v>1</v>
      </c>
      <c r="N187" s="243" t="s">
        <v>38</v>
      </c>
      <c r="O187" s="91"/>
      <c r="P187" s="244">
        <f>O187*H187</f>
        <v>0</v>
      </c>
      <c r="Q187" s="244">
        <v>9.0000000000000006E-05</v>
      </c>
      <c r="R187" s="244">
        <f>Q187*H187</f>
        <v>0.018873000000000001</v>
      </c>
      <c r="S187" s="244">
        <v>0.042000000000000003</v>
      </c>
      <c r="T187" s="245">
        <f>S187*H187</f>
        <v>8.8073999999999995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147</v>
      </c>
      <c r="AT187" s="246" t="s">
        <v>124</v>
      </c>
      <c r="AU187" s="246" t="s">
        <v>83</v>
      </c>
      <c r="AY187" s="17" t="s">
        <v>121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81</v>
      </c>
      <c r="BK187" s="247">
        <f>ROUND(I187*H187,2)</f>
        <v>0</v>
      </c>
      <c r="BL187" s="17" t="s">
        <v>147</v>
      </c>
      <c r="BM187" s="246" t="s">
        <v>317</v>
      </c>
    </row>
    <row r="188" s="13" customFormat="1">
      <c r="A188" s="13"/>
      <c r="B188" s="248"/>
      <c r="C188" s="249"/>
      <c r="D188" s="250" t="s">
        <v>131</v>
      </c>
      <c r="E188" s="251" t="s">
        <v>1</v>
      </c>
      <c r="F188" s="252" t="s">
        <v>318</v>
      </c>
      <c r="G188" s="249"/>
      <c r="H188" s="253">
        <v>104.84999999999999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131</v>
      </c>
      <c r="AU188" s="259" t="s">
        <v>83</v>
      </c>
      <c r="AV188" s="13" t="s">
        <v>83</v>
      </c>
      <c r="AW188" s="13" t="s">
        <v>30</v>
      </c>
      <c r="AX188" s="13" t="s">
        <v>73</v>
      </c>
      <c r="AY188" s="259" t="s">
        <v>121</v>
      </c>
    </row>
    <row r="189" s="13" customFormat="1">
      <c r="A189" s="13"/>
      <c r="B189" s="248"/>
      <c r="C189" s="249"/>
      <c r="D189" s="250" t="s">
        <v>131</v>
      </c>
      <c r="E189" s="251" t="s">
        <v>1</v>
      </c>
      <c r="F189" s="252" t="s">
        <v>319</v>
      </c>
      <c r="G189" s="249"/>
      <c r="H189" s="253">
        <v>104.84999999999999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9" t="s">
        <v>131</v>
      </c>
      <c r="AU189" s="259" t="s">
        <v>83</v>
      </c>
      <c r="AV189" s="13" t="s">
        <v>83</v>
      </c>
      <c r="AW189" s="13" t="s">
        <v>30</v>
      </c>
      <c r="AX189" s="13" t="s">
        <v>73</v>
      </c>
      <c r="AY189" s="259" t="s">
        <v>121</v>
      </c>
    </row>
    <row r="190" s="14" customFormat="1">
      <c r="A190" s="14"/>
      <c r="B190" s="267"/>
      <c r="C190" s="268"/>
      <c r="D190" s="250" t="s">
        <v>131</v>
      </c>
      <c r="E190" s="269" t="s">
        <v>1</v>
      </c>
      <c r="F190" s="270" t="s">
        <v>239</v>
      </c>
      <c r="G190" s="268"/>
      <c r="H190" s="271">
        <v>209.69999999999999</v>
      </c>
      <c r="I190" s="272"/>
      <c r="J190" s="268"/>
      <c r="K190" s="268"/>
      <c r="L190" s="273"/>
      <c r="M190" s="274"/>
      <c r="N190" s="275"/>
      <c r="O190" s="275"/>
      <c r="P190" s="275"/>
      <c r="Q190" s="275"/>
      <c r="R190" s="275"/>
      <c r="S190" s="275"/>
      <c r="T190" s="27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7" t="s">
        <v>131</v>
      </c>
      <c r="AU190" s="277" t="s">
        <v>83</v>
      </c>
      <c r="AV190" s="14" t="s">
        <v>147</v>
      </c>
      <c r="AW190" s="14" t="s">
        <v>30</v>
      </c>
      <c r="AX190" s="14" t="s">
        <v>81</v>
      </c>
      <c r="AY190" s="277" t="s">
        <v>121</v>
      </c>
    </row>
    <row r="191" s="2" customFormat="1" ht="24" customHeight="1">
      <c r="A191" s="38"/>
      <c r="B191" s="39"/>
      <c r="C191" s="235" t="s">
        <v>320</v>
      </c>
      <c r="D191" s="235" t="s">
        <v>124</v>
      </c>
      <c r="E191" s="236" t="s">
        <v>321</v>
      </c>
      <c r="F191" s="237" t="s">
        <v>322</v>
      </c>
      <c r="G191" s="238" t="s">
        <v>127</v>
      </c>
      <c r="H191" s="239">
        <v>209.69999999999999</v>
      </c>
      <c r="I191" s="240"/>
      <c r="J191" s="241">
        <f>ROUND(I191*H191,2)</f>
        <v>0</v>
      </c>
      <c r="K191" s="237" t="s">
        <v>128</v>
      </c>
      <c r="L191" s="44"/>
      <c r="M191" s="242" t="s">
        <v>1</v>
      </c>
      <c r="N191" s="243" t="s">
        <v>38</v>
      </c>
      <c r="O191" s="91"/>
      <c r="P191" s="244">
        <f>O191*H191</f>
        <v>0</v>
      </c>
      <c r="Q191" s="244">
        <v>0.028299999999999999</v>
      </c>
      <c r="R191" s="244">
        <f>Q191*H191</f>
        <v>5.9345099999999995</v>
      </c>
      <c r="S191" s="244">
        <v>0</v>
      </c>
      <c r="T191" s="24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6" t="s">
        <v>147</v>
      </c>
      <c r="AT191" s="246" t="s">
        <v>124</v>
      </c>
      <c r="AU191" s="246" t="s">
        <v>83</v>
      </c>
      <c r="AY191" s="17" t="s">
        <v>121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7" t="s">
        <v>81</v>
      </c>
      <c r="BK191" s="247">
        <f>ROUND(I191*H191,2)</f>
        <v>0</v>
      </c>
      <c r="BL191" s="17" t="s">
        <v>147</v>
      </c>
      <c r="BM191" s="246" t="s">
        <v>323</v>
      </c>
    </row>
    <row r="192" s="13" customFormat="1">
      <c r="A192" s="13"/>
      <c r="B192" s="248"/>
      <c r="C192" s="249"/>
      <c r="D192" s="250" t="s">
        <v>131</v>
      </c>
      <c r="E192" s="251" t="s">
        <v>1</v>
      </c>
      <c r="F192" s="252" t="s">
        <v>318</v>
      </c>
      <c r="G192" s="249"/>
      <c r="H192" s="253">
        <v>104.84999999999999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131</v>
      </c>
      <c r="AU192" s="259" t="s">
        <v>83</v>
      </c>
      <c r="AV192" s="13" t="s">
        <v>83</v>
      </c>
      <c r="AW192" s="13" t="s">
        <v>30</v>
      </c>
      <c r="AX192" s="13" t="s">
        <v>73</v>
      </c>
      <c r="AY192" s="259" t="s">
        <v>121</v>
      </c>
    </row>
    <row r="193" s="13" customFormat="1">
      <c r="A193" s="13"/>
      <c r="B193" s="248"/>
      <c r="C193" s="249"/>
      <c r="D193" s="250" t="s">
        <v>131</v>
      </c>
      <c r="E193" s="251" t="s">
        <v>1</v>
      </c>
      <c r="F193" s="252" t="s">
        <v>319</v>
      </c>
      <c r="G193" s="249"/>
      <c r="H193" s="253">
        <v>104.84999999999999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131</v>
      </c>
      <c r="AU193" s="259" t="s">
        <v>83</v>
      </c>
      <c r="AV193" s="13" t="s">
        <v>83</v>
      </c>
      <c r="AW193" s="13" t="s">
        <v>30</v>
      </c>
      <c r="AX193" s="13" t="s">
        <v>73</v>
      </c>
      <c r="AY193" s="259" t="s">
        <v>121</v>
      </c>
    </row>
    <row r="194" s="14" customFormat="1">
      <c r="A194" s="14"/>
      <c r="B194" s="267"/>
      <c r="C194" s="268"/>
      <c r="D194" s="250" t="s">
        <v>131</v>
      </c>
      <c r="E194" s="269" t="s">
        <v>1</v>
      </c>
      <c r="F194" s="270" t="s">
        <v>239</v>
      </c>
      <c r="G194" s="268"/>
      <c r="H194" s="271">
        <v>209.69999999999999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7" t="s">
        <v>131</v>
      </c>
      <c r="AU194" s="277" t="s">
        <v>83</v>
      </c>
      <c r="AV194" s="14" t="s">
        <v>147</v>
      </c>
      <c r="AW194" s="14" t="s">
        <v>30</v>
      </c>
      <c r="AX194" s="14" t="s">
        <v>81</v>
      </c>
      <c r="AY194" s="277" t="s">
        <v>121</v>
      </c>
    </row>
    <row r="195" s="2" customFormat="1" ht="24" customHeight="1">
      <c r="A195" s="38"/>
      <c r="B195" s="39"/>
      <c r="C195" s="235" t="s">
        <v>324</v>
      </c>
      <c r="D195" s="235" t="s">
        <v>124</v>
      </c>
      <c r="E195" s="236" t="s">
        <v>325</v>
      </c>
      <c r="F195" s="237" t="s">
        <v>326</v>
      </c>
      <c r="G195" s="238" t="s">
        <v>127</v>
      </c>
      <c r="H195" s="239">
        <v>165.55000000000001</v>
      </c>
      <c r="I195" s="240"/>
      <c r="J195" s="241">
        <f>ROUND(I195*H195,2)</f>
        <v>0</v>
      </c>
      <c r="K195" s="237" t="s">
        <v>128</v>
      </c>
      <c r="L195" s="44"/>
      <c r="M195" s="242" t="s">
        <v>1</v>
      </c>
      <c r="N195" s="243" t="s">
        <v>38</v>
      </c>
      <c r="O195" s="91"/>
      <c r="P195" s="244">
        <f>O195*H195</f>
        <v>0</v>
      </c>
      <c r="Q195" s="244">
        <v>0.14066999999999999</v>
      </c>
      <c r="R195" s="244">
        <f>Q195*H195</f>
        <v>23.2879185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147</v>
      </c>
      <c r="AT195" s="246" t="s">
        <v>124</v>
      </c>
      <c r="AU195" s="246" t="s">
        <v>83</v>
      </c>
      <c r="AY195" s="17" t="s">
        <v>121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7" t="s">
        <v>81</v>
      </c>
      <c r="BK195" s="247">
        <f>ROUND(I195*H195,2)</f>
        <v>0</v>
      </c>
      <c r="BL195" s="17" t="s">
        <v>147</v>
      </c>
      <c r="BM195" s="246" t="s">
        <v>327</v>
      </c>
    </row>
    <row r="196" s="13" customFormat="1">
      <c r="A196" s="13"/>
      <c r="B196" s="248"/>
      <c r="C196" s="249"/>
      <c r="D196" s="250" t="s">
        <v>131</v>
      </c>
      <c r="E196" s="251" t="s">
        <v>1</v>
      </c>
      <c r="F196" s="252" t="s">
        <v>233</v>
      </c>
      <c r="G196" s="249"/>
      <c r="H196" s="253">
        <v>165.55000000000001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131</v>
      </c>
      <c r="AU196" s="259" t="s">
        <v>83</v>
      </c>
      <c r="AV196" s="13" t="s">
        <v>83</v>
      </c>
      <c r="AW196" s="13" t="s">
        <v>30</v>
      </c>
      <c r="AX196" s="13" t="s">
        <v>81</v>
      </c>
      <c r="AY196" s="259" t="s">
        <v>121</v>
      </c>
    </row>
    <row r="197" s="2" customFormat="1" ht="16.5" customHeight="1">
      <c r="A197" s="38"/>
      <c r="B197" s="39"/>
      <c r="C197" s="278" t="s">
        <v>328</v>
      </c>
      <c r="D197" s="278" t="s">
        <v>329</v>
      </c>
      <c r="E197" s="279" t="s">
        <v>330</v>
      </c>
      <c r="F197" s="280" t="s">
        <v>331</v>
      </c>
      <c r="G197" s="281" t="s">
        <v>127</v>
      </c>
      <c r="H197" s="282">
        <v>182.10499999999999</v>
      </c>
      <c r="I197" s="283"/>
      <c r="J197" s="284">
        <f>ROUND(I197*H197,2)</f>
        <v>0</v>
      </c>
      <c r="K197" s="280" t="s">
        <v>128</v>
      </c>
      <c r="L197" s="285"/>
      <c r="M197" s="286" t="s">
        <v>1</v>
      </c>
      <c r="N197" s="287" t="s">
        <v>38</v>
      </c>
      <c r="O197" s="91"/>
      <c r="P197" s="244">
        <f>O197*H197</f>
        <v>0</v>
      </c>
      <c r="Q197" s="244">
        <v>0.081000000000000003</v>
      </c>
      <c r="R197" s="244">
        <f>Q197*H197</f>
        <v>14.750505</v>
      </c>
      <c r="S197" s="244">
        <v>0</v>
      </c>
      <c r="T197" s="24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167</v>
      </c>
      <c r="AT197" s="246" t="s">
        <v>329</v>
      </c>
      <c r="AU197" s="246" t="s">
        <v>83</v>
      </c>
      <c r="AY197" s="17" t="s">
        <v>121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7" t="s">
        <v>81</v>
      </c>
      <c r="BK197" s="247">
        <f>ROUND(I197*H197,2)</f>
        <v>0</v>
      </c>
      <c r="BL197" s="17" t="s">
        <v>147</v>
      </c>
      <c r="BM197" s="246" t="s">
        <v>332</v>
      </c>
    </row>
    <row r="198" s="13" customFormat="1">
      <c r="A198" s="13"/>
      <c r="B198" s="248"/>
      <c r="C198" s="249"/>
      <c r="D198" s="250" t="s">
        <v>131</v>
      </c>
      <c r="E198" s="251" t="s">
        <v>1</v>
      </c>
      <c r="F198" s="252" t="s">
        <v>333</v>
      </c>
      <c r="G198" s="249"/>
      <c r="H198" s="253">
        <v>182.10499999999999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131</v>
      </c>
      <c r="AU198" s="259" t="s">
        <v>83</v>
      </c>
      <c r="AV198" s="13" t="s">
        <v>83</v>
      </c>
      <c r="AW198" s="13" t="s">
        <v>30</v>
      </c>
      <c r="AX198" s="13" t="s">
        <v>81</v>
      </c>
      <c r="AY198" s="259" t="s">
        <v>121</v>
      </c>
    </row>
    <row r="199" s="2" customFormat="1" ht="24" customHeight="1">
      <c r="A199" s="38"/>
      <c r="B199" s="39"/>
      <c r="C199" s="235" t="s">
        <v>334</v>
      </c>
      <c r="D199" s="235" t="s">
        <v>124</v>
      </c>
      <c r="E199" s="236" t="s">
        <v>335</v>
      </c>
      <c r="F199" s="237" t="s">
        <v>336</v>
      </c>
      <c r="G199" s="238" t="s">
        <v>337</v>
      </c>
      <c r="H199" s="239">
        <v>41.387999999999998</v>
      </c>
      <c r="I199" s="240"/>
      <c r="J199" s="241">
        <f>ROUND(I199*H199,2)</f>
        <v>0</v>
      </c>
      <c r="K199" s="237" t="s">
        <v>128</v>
      </c>
      <c r="L199" s="44"/>
      <c r="M199" s="242" t="s">
        <v>1</v>
      </c>
      <c r="N199" s="243" t="s">
        <v>38</v>
      </c>
      <c r="O199" s="91"/>
      <c r="P199" s="244">
        <f>O199*H199</f>
        <v>0</v>
      </c>
      <c r="Q199" s="244">
        <v>2.2563399999999998</v>
      </c>
      <c r="R199" s="244">
        <f>Q199*H199</f>
        <v>93.385399919999983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147</v>
      </c>
      <c r="AT199" s="246" t="s">
        <v>124</v>
      </c>
      <c r="AU199" s="246" t="s">
        <v>83</v>
      </c>
      <c r="AY199" s="17" t="s">
        <v>121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81</v>
      </c>
      <c r="BK199" s="247">
        <f>ROUND(I199*H199,2)</f>
        <v>0</v>
      </c>
      <c r="BL199" s="17" t="s">
        <v>147</v>
      </c>
      <c r="BM199" s="246" t="s">
        <v>338</v>
      </c>
    </row>
    <row r="200" s="13" customFormat="1">
      <c r="A200" s="13"/>
      <c r="B200" s="248"/>
      <c r="C200" s="249"/>
      <c r="D200" s="250" t="s">
        <v>131</v>
      </c>
      <c r="E200" s="251" t="s">
        <v>1</v>
      </c>
      <c r="F200" s="252" t="s">
        <v>339</v>
      </c>
      <c r="G200" s="249"/>
      <c r="H200" s="253">
        <v>41.387999999999998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131</v>
      </c>
      <c r="AU200" s="259" t="s">
        <v>83</v>
      </c>
      <c r="AV200" s="13" t="s">
        <v>83</v>
      </c>
      <c r="AW200" s="13" t="s">
        <v>30</v>
      </c>
      <c r="AX200" s="13" t="s">
        <v>81</v>
      </c>
      <c r="AY200" s="259" t="s">
        <v>121</v>
      </c>
    </row>
    <row r="201" s="2" customFormat="1" ht="24" customHeight="1">
      <c r="A201" s="38"/>
      <c r="B201" s="39"/>
      <c r="C201" s="235" t="s">
        <v>340</v>
      </c>
      <c r="D201" s="235" t="s">
        <v>124</v>
      </c>
      <c r="E201" s="236" t="s">
        <v>341</v>
      </c>
      <c r="F201" s="237" t="s">
        <v>342</v>
      </c>
      <c r="G201" s="238" t="s">
        <v>127</v>
      </c>
      <c r="H201" s="239">
        <v>4327</v>
      </c>
      <c r="I201" s="240"/>
      <c r="J201" s="241">
        <f>ROUND(I201*H201,2)</f>
        <v>0</v>
      </c>
      <c r="K201" s="237" t="s">
        <v>128</v>
      </c>
      <c r="L201" s="44"/>
      <c r="M201" s="242" t="s">
        <v>1</v>
      </c>
      <c r="N201" s="243" t="s">
        <v>38</v>
      </c>
      <c r="O201" s="91"/>
      <c r="P201" s="244">
        <f>O201*H201</f>
        <v>0</v>
      </c>
      <c r="Q201" s="244">
        <v>1.0000000000000001E-05</v>
      </c>
      <c r="R201" s="244">
        <f>Q201*H201</f>
        <v>0.043270000000000003</v>
      </c>
      <c r="S201" s="244">
        <v>0</v>
      </c>
      <c r="T201" s="24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6" t="s">
        <v>147</v>
      </c>
      <c r="AT201" s="246" t="s">
        <v>124</v>
      </c>
      <c r="AU201" s="246" t="s">
        <v>83</v>
      </c>
      <c r="AY201" s="17" t="s">
        <v>121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7" t="s">
        <v>81</v>
      </c>
      <c r="BK201" s="247">
        <f>ROUND(I201*H201,2)</f>
        <v>0</v>
      </c>
      <c r="BL201" s="17" t="s">
        <v>147</v>
      </c>
      <c r="BM201" s="246" t="s">
        <v>343</v>
      </c>
    </row>
    <row r="202" s="13" customFormat="1">
      <c r="A202" s="13"/>
      <c r="B202" s="248"/>
      <c r="C202" s="249"/>
      <c r="D202" s="250" t="s">
        <v>131</v>
      </c>
      <c r="E202" s="251" t="s">
        <v>197</v>
      </c>
      <c r="F202" s="252" t="s">
        <v>344</v>
      </c>
      <c r="G202" s="249"/>
      <c r="H202" s="253">
        <v>2880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131</v>
      </c>
      <c r="AU202" s="259" t="s">
        <v>83</v>
      </c>
      <c r="AV202" s="13" t="s">
        <v>83</v>
      </c>
      <c r="AW202" s="13" t="s">
        <v>30</v>
      </c>
      <c r="AX202" s="13" t="s">
        <v>73</v>
      </c>
      <c r="AY202" s="259" t="s">
        <v>121</v>
      </c>
    </row>
    <row r="203" s="13" customFormat="1">
      <c r="A203" s="13"/>
      <c r="B203" s="248"/>
      <c r="C203" s="249"/>
      <c r="D203" s="250" t="s">
        <v>131</v>
      </c>
      <c r="E203" s="251" t="s">
        <v>1</v>
      </c>
      <c r="F203" s="252" t="s">
        <v>345</v>
      </c>
      <c r="G203" s="249"/>
      <c r="H203" s="253">
        <v>295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131</v>
      </c>
      <c r="AU203" s="259" t="s">
        <v>83</v>
      </c>
      <c r="AV203" s="13" t="s">
        <v>83</v>
      </c>
      <c r="AW203" s="13" t="s">
        <v>30</v>
      </c>
      <c r="AX203" s="13" t="s">
        <v>73</v>
      </c>
      <c r="AY203" s="259" t="s">
        <v>121</v>
      </c>
    </row>
    <row r="204" s="13" customFormat="1">
      <c r="A204" s="13"/>
      <c r="B204" s="248"/>
      <c r="C204" s="249"/>
      <c r="D204" s="250" t="s">
        <v>131</v>
      </c>
      <c r="E204" s="251" t="s">
        <v>1</v>
      </c>
      <c r="F204" s="252" t="s">
        <v>346</v>
      </c>
      <c r="G204" s="249"/>
      <c r="H204" s="253">
        <v>1152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9" t="s">
        <v>131</v>
      </c>
      <c r="AU204" s="259" t="s">
        <v>83</v>
      </c>
      <c r="AV204" s="13" t="s">
        <v>83</v>
      </c>
      <c r="AW204" s="13" t="s">
        <v>30</v>
      </c>
      <c r="AX204" s="13" t="s">
        <v>73</v>
      </c>
      <c r="AY204" s="259" t="s">
        <v>121</v>
      </c>
    </row>
    <row r="205" s="14" customFormat="1">
      <c r="A205" s="14"/>
      <c r="B205" s="267"/>
      <c r="C205" s="268"/>
      <c r="D205" s="250" t="s">
        <v>131</v>
      </c>
      <c r="E205" s="269" t="s">
        <v>1</v>
      </c>
      <c r="F205" s="270" t="s">
        <v>239</v>
      </c>
      <c r="G205" s="268"/>
      <c r="H205" s="271">
        <v>4327</v>
      </c>
      <c r="I205" s="272"/>
      <c r="J205" s="268"/>
      <c r="K205" s="268"/>
      <c r="L205" s="273"/>
      <c r="M205" s="274"/>
      <c r="N205" s="275"/>
      <c r="O205" s="275"/>
      <c r="P205" s="275"/>
      <c r="Q205" s="275"/>
      <c r="R205" s="275"/>
      <c r="S205" s="275"/>
      <c r="T205" s="27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7" t="s">
        <v>131</v>
      </c>
      <c r="AU205" s="277" t="s">
        <v>83</v>
      </c>
      <c r="AV205" s="14" t="s">
        <v>147</v>
      </c>
      <c r="AW205" s="14" t="s">
        <v>30</v>
      </c>
      <c r="AX205" s="14" t="s">
        <v>81</v>
      </c>
      <c r="AY205" s="277" t="s">
        <v>121</v>
      </c>
    </row>
    <row r="206" s="2" customFormat="1" ht="24" customHeight="1">
      <c r="A206" s="38"/>
      <c r="B206" s="39"/>
      <c r="C206" s="235" t="s">
        <v>347</v>
      </c>
      <c r="D206" s="235" t="s">
        <v>124</v>
      </c>
      <c r="E206" s="236" t="s">
        <v>348</v>
      </c>
      <c r="F206" s="237" t="s">
        <v>349</v>
      </c>
      <c r="G206" s="238" t="s">
        <v>127</v>
      </c>
      <c r="H206" s="239">
        <v>4320</v>
      </c>
      <c r="I206" s="240"/>
      <c r="J206" s="241">
        <f>ROUND(I206*H206,2)</f>
        <v>0</v>
      </c>
      <c r="K206" s="237" t="s">
        <v>128</v>
      </c>
      <c r="L206" s="44"/>
      <c r="M206" s="242" t="s">
        <v>1</v>
      </c>
      <c r="N206" s="243" t="s">
        <v>38</v>
      </c>
      <c r="O206" s="91"/>
      <c r="P206" s="244">
        <f>O206*H206</f>
        <v>0</v>
      </c>
      <c r="Q206" s="244">
        <v>0.00060999999999999997</v>
      </c>
      <c r="R206" s="244">
        <f>Q206*H206</f>
        <v>2.6351999999999998</v>
      </c>
      <c r="S206" s="244">
        <v>0</v>
      </c>
      <c r="T206" s="24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6" t="s">
        <v>147</v>
      </c>
      <c r="AT206" s="246" t="s">
        <v>124</v>
      </c>
      <c r="AU206" s="246" t="s">
        <v>83</v>
      </c>
      <c r="AY206" s="17" t="s">
        <v>121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17" t="s">
        <v>81</v>
      </c>
      <c r="BK206" s="247">
        <f>ROUND(I206*H206,2)</f>
        <v>0</v>
      </c>
      <c r="BL206" s="17" t="s">
        <v>147</v>
      </c>
      <c r="BM206" s="246" t="s">
        <v>350</v>
      </c>
    </row>
    <row r="207" s="13" customFormat="1">
      <c r="A207" s="13"/>
      <c r="B207" s="248"/>
      <c r="C207" s="249"/>
      <c r="D207" s="250" t="s">
        <v>131</v>
      </c>
      <c r="E207" s="251" t="s">
        <v>1</v>
      </c>
      <c r="F207" s="252" t="s">
        <v>351</v>
      </c>
      <c r="G207" s="249"/>
      <c r="H207" s="253">
        <v>2880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9" t="s">
        <v>131</v>
      </c>
      <c r="AU207" s="259" t="s">
        <v>83</v>
      </c>
      <c r="AV207" s="13" t="s">
        <v>83</v>
      </c>
      <c r="AW207" s="13" t="s">
        <v>30</v>
      </c>
      <c r="AX207" s="13" t="s">
        <v>73</v>
      </c>
      <c r="AY207" s="259" t="s">
        <v>121</v>
      </c>
    </row>
    <row r="208" s="13" customFormat="1">
      <c r="A208" s="13"/>
      <c r="B208" s="248"/>
      <c r="C208" s="249"/>
      <c r="D208" s="250" t="s">
        <v>131</v>
      </c>
      <c r="E208" s="251" t="s">
        <v>1</v>
      </c>
      <c r="F208" s="252" t="s">
        <v>352</v>
      </c>
      <c r="G208" s="249"/>
      <c r="H208" s="253">
        <v>1440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131</v>
      </c>
      <c r="AU208" s="259" t="s">
        <v>83</v>
      </c>
      <c r="AV208" s="13" t="s">
        <v>83</v>
      </c>
      <c r="AW208" s="13" t="s">
        <v>30</v>
      </c>
      <c r="AX208" s="13" t="s">
        <v>73</v>
      </c>
      <c r="AY208" s="259" t="s">
        <v>121</v>
      </c>
    </row>
    <row r="209" s="14" customFormat="1">
      <c r="A209" s="14"/>
      <c r="B209" s="267"/>
      <c r="C209" s="268"/>
      <c r="D209" s="250" t="s">
        <v>131</v>
      </c>
      <c r="E209" s="269" t="s">
        <v>1</v>
      </c>
      <c r="F209" s="270" t="s">
        <v>239</v>
      </c>
      <c r="G209" s="268"/>
      <c r="H209" s="271">
        <v>4320</v>
      </c>
      <c r="I209" s="272"/>
      <c r="J209" s="268"/>
      <c r="K209" s="268"/>
      <c r="L209" s="273"/>
      <c r="M209" s="274"/>
      <c r="N209" s="275"/>
      <c r="O209" s="275"/>
      <c r="P209" s="275"/>
      <c r="Q209" s="275"/>
      <c r="R209" s="275"/>
      <c r="S209" s="275"/>
      <c r="T209" s="27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7" t="s">
        <v>131</v>
      </c>
      <c r="AU209" s="277" t="s">
        <v>83</v>
      </c>
      <c r="AV209" s="14" t="s">
        <v>147</v>
      </c>
      <c r="AW209" s="14" t="s">
        <v>30</v>
      </c>
      <c r="AX209" s="14" t="s">
        <v>81</v>
      </c>
      <c r="AY209" s="277" t="s">
        <v>121</v>
      </c>
    </row>
    <row r="210" s="2" customFormat="1" ht="24" customHeight="1">
      <c r="A210" s="38"/>
      <c r="B210" s="39"/>
      <c r="C210" s="235" t="s">
        <v>353</v>
      </c>
      <c r="D210" s="235" t="s">
        <v>124</v>
      </c>
      <c r="E210" s="236" t="s">
        <v>354</v>
      </c>
      <c r="F210" s="237" t="s">
        <v>355</v>
      </c>
      <c r="G210" s="238" t="s">
        <v>127</v>
      </c>
      <c r="H210" s="239">
        <v>2160</v>
      </c>
      <c r="I210" s="240"/>
      <c r="J210" s="241">
        <f>ROUND(I210*H210,2)</f>
        <v>0</v>
      </c>
      <c r="K210" s="237" t="s">
        <v>128</v>
      </c>
      <c r="L210" s="44"/>
      <c r="M210" s="242" t="s">
        <v>1</v>
      </c>
      <c r="N210" s="243" t="s">
        <v>38</v>
      </c>
      <c r="O210" s="91"/>
      <c r="P210" s="244">
        <f>O210*H210</f>
        <v>0</v>
      </c>
      <c r="Q210" s="244">
        <v>1.0000000000000001E-05</v>
      </c>
      <c r="R210" s="244">
        <f>Q210*H210</f>
        <v>0.021600000000000001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147</v>
      </c>
      <c r="AT210" s="246" t="s">
        <v>124</v>
      </c>
      <c r="AU210" s="246" t="s">
        <v>83</v>
      </c>
      <c r="AY210" s="17" t="s">
        <v>121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81</v>
      </c>
      <c r="BK210" s="247">
        <f>ROUND(I210*H210,2)</f>
        <v>0</v>
      </c>
      <c r="BL210" s="17" t="s">
        <v>147</v>
      </c>
      <c r="BM210" s="246" t="s">
        <v>356</v>
      </c>
    </row>
    <row r="211" s="13" customFormat="1">
      <c r="A211" s="13"/>
      <c r="B211" s="248"/>
      <c r="C211" s="249"/>
      <c r="D211" s="250" t="s">
        <v>131</v>
      </c>
      <c r="E211" s="251" t="s">
        <v>1</v>
      </c>
      <c r="F211" s="252" t="s">
        <v>357</v>
      </c>
      <c r="G211" s="249"/>
      <c r="H211" s="253">
        <v>864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131</v>
      </c>
      <c r="AU211" s="259" t="s">
        <v>83</v>
      </c>
      <c r="AV211" s="13" t="s">
        <v>83</v>
      </c>
      <c r="AW211" s="13" t="s">
        <v>30</v>
      </c>
      <c r="AX211" s="13" t="s">
        <v>73</v>
      </c>
      <c r="AY211" s="259" t="s">
        <v>121</v>
      </c>
    </row>
    <row r="212" s="13" customFormat="1">
      <c r="A212" s="13"/>
      <c r="B212" s="248"/>
      <c r="C212" s="249"/>
      <c r="D212" s="250" t="s">
        <v>131</v>
      </c>
      <c r="E212" s="251" t="s">
        <v>1</v>
      </c>
      <c r="F212" s="252" t="s">
        <v>358</v>
      </c>
      <c r="G212" s="249"/>
      <c r="H212" s="253">
        <v>720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131</v>
      </c>
      <c r="AU212" s="259" t="s">
        <v>83</v>
      </c>
      <c r="AV212" s="13" t="s">
        <v>83</v>
      </c>
      <c r="AW212" s="13" t="s">
        <v>30</v>
      </c>
      <c r="AX212" s="13" t="s">
        <v>73</v>
      </c>
      <c r="AY212" s="259" t="s">
        <v>121</v>
      </c>
    </row>
    <row r="213" s="13" customFormat="1">
      <c r="A213" s="13"/>
      <c r="B213" s="248"/>
      <c r="C213" s="249"/>
      <c r="D213" s="250" t="s">
        <v>131</v>
      </c>
      <c r="E213" s="251" t="s">
        <v>1</v>
      </c>
      <c r="F213" s="252" t="s">
        <v>359</v>
      </c>
      <c r="G213" s="249"/>
      <c r="H213" s="253">
        <v>576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131</v>
      </c>
      <c r="AU213" s="259" t="s">
        <v>83</v>
      </c>
      <c r="AV213" s="13" t="s">
        <v>83</v>
      </c>
      <c r="AW213" s="13" t="s">
        <v>30</v>
      </c>
      <c r="AX213" s="13" t="s">
        <v>73</v>
      </c>
      <c r="AY213" s="259" t="s">
        <v>121</v>
      </c>
    </row>
    <row r="214" s="14" customFormat="1">
      <c r="A214" s="14"/>
      <c r="B214" s="267"/>
      <c r="C214" s="268"/>
      <c r="D214" s="250" t="s">
        <v>131</v>
      </c>
      <c r="E214" s="269" t="s">
        <v>1</v>
      </c>
      <c r="F214" s="270" t="s">
        <v>239</v>
      </c>
      <c r="G214" s="268"/>
      <c r="H214" s="271">
        <v>2160</v>
      </c>
      <c r="I214" s="272"/>
      <c r="J214" s="268"/>
      <c r="K214" s="268"/>
      <c r="L214" s="273"/>
      <c r="M214" s="274"/>
      <c r="N214" s="275"/>
      <c r="O214" s="275"/>
      <c r="P214" s="275"/>
      <c r="Q214" s="275"/>
      <c r="R214" s="275"/>
      <c r="S214" s="275"/>
      <c r="T214" s="27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7" t="s">
        <v>131</v>
      </c>
      <c r="AU214" s="277" t="s">
        <v>83</v>
      </c>
      <c r="AV214" s="14" t="s">
        <v>147</v>
      </c>
      <c r="AW214" s="14" t="s">
        <v>30</v>
      </c>
      <c r="AX214" s="14" t="s">
        <v>81</v>
      </c>
      <c r="AY214" s="277" t="s">
        <v>121</v>
      </c>
    </row>
    <row r="215" s="2" customFormat="1" ht="24" customHeight="1">
      <c r="A215" s="38"/>
      <c r="B215" s="39"/>
      <c r="C215" s="235" t="s">
        <v>360</v>
      </c>
      <c r="D215" s="235" t="s">
        <v>124</v>
      </c>
      <c r="E215" s="236" t="s">
        <v>361</v>
      </c>
      <c r="F215" s="237" t="s">
        <v>362</v>
      </c>
      <c r="G215" s="238" t="s">
        <v>127</v>
      </c>
      <c r="H215" s="239">
        <v>2160</v>
      </c>
      <c r="I215" s="240"/>
      <c r="J215" s="241">
        <f>ROUND(I215*H215,2)</f>
        <v>0</v>
      </c>
      <c r="K215" s="237" t="s">
        <v>128</v>
      </c>
      <c r="L215" s="44"/>
      <c r="M215" s="242" t="s">
        <v>1</v>
      </c>
      <c r="N215" s="243" t="s">
        <v>38</v>
      </c>
      <c r="O215" s="91"/>
      <c r="P215" s="244">
        <f>O215*H215</f>
        <v>0</v>
      </c>
      <c r="Q215" s="244">
        <v>0.00034000000000000002</v>
      </c>
      <c r="R215" s="244">
        <f>Q215*H215</f>
        <v>0.73440000000000005</v>
      </c>
      <c r="S215" s="244">
        <v>0</v>
      </c>
      <c r="T215" s="24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6" t="s">
        <v>147</v>
      </c>
      <c r="AT215" s="246" t="s">
        <v>124</v>
      </c>
      <c r="AU215" s="246" t="s">
        <v>83</v>
      </c>
      <c r="AY215" s="17" t="s">
        <v>121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17" t="s">
        <v>81</v>
      </c>
      <c r="BK215" s="247">
        <f>ROUND(I215*H215,2)</f>
        <v>0</v>
      </c>
      <c r="BL215" s="17" t="s">
        <v>147</v>
      </c>
      <c r="BM215" s="246" t="s">
        <v>363</v>
      </c>
    </row>
    <row r="216" s="13" customFormat="1">
      <c r="A216" s="13"/>
      <c r="B216" s="248"/>
      <c r="C216" s="249"/>
      <c r="D216" s="250" t="s">
        <v>131</v>
      </c>
      <c r="E216" s="251" t="s">
        <v>1</v>
      </c>
      <c r="F216" s="252" t="s">
        <v>357</v>
      </c>
      <c r="G216" s="249"/>
      <c r="H216" s="253">
        <v>864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131</v>
      </c>
      <c r="AU216" s="259" t="s">
        <v>83</v>
      </c>
      <c r="AV216" s="13" t="s">
        <v>83</v>
      </c>
      <c r="AW216" s="13" t="s">
        <v>30</v>
      </c>
      <c r="AX216" s="13" t="s">
        <v>73</v>
      </c>
      <c r="AY216" s="259" t="s">
        <v>121</v>
      </c>
    </row>
    <row r="217" s="13" customFormat="1">
      <c r="A217" s="13"/>
      <c r="B217" s="248"/>
      <c r="C217" s="249"/>
      <c r="D217" s="250" t="s">
        <v>131</v>
      </c>
      <c r="E217" s="251" t="s">
        <v>1</v>
      </c>
      <c r="F217" s="252" t="s">
        <v>358</v>
      </c>
      <c r="G217" s="249"/>
      <c r="H217" s="253">
        <v>720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131</v>
      </c>
      <c r="AU217" s="259" t="s">
        <v>83</v>
      </c>
      <c r="AV217" s="13" t="s">
        <v>83</v>
      </c>
      <c r="AW217" s="13" t="s">
        <v>30</v>
      </c>
      <c r="AX217" s="13" t="s">
        <v>73</v>
      </c>
      <c r="AY217" s="259" t="s">
        <v>121</v>
      </c>
    </row>
    <row r="218" s="13" customFormat="1">
      <c r="A218" s="13"/>
      <c r="B218" s="248"/>
      <c r="C218" s="249"/>
      <c r="D218" s="250" t="s">
        <v>131</v>
      </c>
      <c r="E218" s="251" t="s">
        <v>1</v>
      </c>
      <c r="F218" s="252" t="s">
        <v>359</v>
      </c>
      <c r="G218" s="249"/>
      <c r="H218" s="253">
        <v>576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131</v>
      </c>
      <c r="AU218" s="259" t="s">
        <v>83</v>
      </c>
      <c r="AV218" s="13" t="s">
        <v>83</v>
      </c>
      <c r="AW218" s="13" t="s">
        <v>30</v>
      </c>
      <c r="AX218" s="13" t="s">
        <v>73</v>
      </c>
      <c r="AY218" s="259" t="s">
        <v>121</v>
      </c>
    </row>
    <row r="219" s="14" customFormat="1">
      <c r="A219" s="14"/>
      <c r="B219" s="267"/>
      <c r="C219" s="268"/>
      <c r="D219" s="250" t="s">
        <v>131</v>
      </c>
      <c r="E219" s="269" t="s">
        <v>1</v>
      </c>
      <c r="F219" s="270" t="s">
        <v>239</v>
      </c>
      <c r="G219" s="268"/>
      <c r="H219" s="271">
        <v>2160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7" t="s">
        <v>131</v>
      </c>
      <c r="AU219" s="277" t="s">
        <v>83</v>
      </c>
      <c r="AV219" s="14" t="s">
        <v>147</v>
      </c>
      <c r="AW219" s="14" t="s">
        <v>30</v>
      </c>
      <c r="AX219" s="14" t="s">
        <v>81</v>
      </c>
      <c r="AY219" s="277" t="s">
        <v>121</v>
      </c>
    </row>
    <row r="220" s="2" customFormat="1" ht="24" customHeight="1">
      <c r="A220" s="38"/>
      <c r="B220" s="39"/>
      <c r="C220" s="235" t="s">
        <v>364</v>
      </c>
      <c r="D220" s="235" t="s">
        <v>124</v>
      </c>
      <c r="E220" s="236" t="s">
        <v>365</v>
      </c>
      <c r="F220" s="237" t="s">
        <v>366</v>
      </c>
      <c r="G220" s="238" t="s">
        <v>202</v>
      </c>
      <c r="H220" s="239">
        <v>1296</v>
      </c>
      <c r="I220" s="240"/>
      <c r="J220" s="241">
        <f>ROUND(I220*H220,2)</f>
        <v>0</v>
      </c>
      <c r="K220" s="237" t="s">
        <v>128</v>
      </c>
      <c r="L220" s="44"/>
      <c r="M220" s="242" t="s">
        <v>1</v>
      </c>
      <c r="N220" s="243" t="s">
        <v>38</v>
      </c>
      <c r="O220" s="91"/>
      <c r="P220" s="244">
        <f>O220*H220</f>
        <v>0</v>
      </c>
      <c r="Q220" s="244">
        <v>0.0019499999999999999</v>
      </c>
      <c r="R220" s="244">
        <f>Q220*H220</f>
        <v>2.5271999999999997</v>
      </c>
      <c r="S220" s="244">
        <v>0</v>
      </c>
      <c r="T220" s="24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6" t="s">
        <v>147</v>
      </c>
      <c r="AT220" s="246" t="s">
        <v>124</v>
      </c>
      <c r="AU220" s="246" t="s">
        <v>83</v>
      </c>
      <c r="AY220" s="17" t="s">
        <v>121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17" t="s">
        <v>81</v>
      </c>
      <c r="BK220" s="247">
        <f>ROUND(I220*H220,2)</f>
        <v>0</v>
      </c>
      <c r="BL220" s="17" t="s">
        <v>147</v>
      </c>
      <c r="BM220" s="246" t="s">
        <v>367</v>
      </c>
    </row>
    <row r="221" s="13" customFormat="1">
      <c r="A221" s="13"/>
      <c r="B221" s="248"/>
      <c r="C221" s="249"/>
      <c r="D221" s="250" t="s">
        <v>131</v>
      </c>
      <c r="E221" s="251" t="s">
        <v>1</v>
      </c>
      <c r="F221" s="252" t="s">
        <v>368</v>
      </c>
      <c r="G221" s="249"/>
      <c r="H221" s="253">
        <v>720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131</v>
      </c>
      <c r="AU221" s="259" t="s">
        <v>83</v>
      </c>
      <c r="AV221" s="13" t="s">
        <v>83</v>
      </c>
      <c r="AW221" s="13" t="s">
        <v>30</v>
      </c>
      <c r="AX221" s="13" t="s">
        <v>73</v>
      </c>
      <c r="AY221" s="259" t="s">
        <v>121</v>
      </c>
    </row>
    <row r="222" s="13" customFormat="1">
      <c r="A222" s="13"/>
      <c r="B222" s="248"/>
      <c r="C222" s="249"/>
      <c r="D222" s="250" t="s">
        <v>131</v>
      </c>
      <c r="E222" s="251" t="s">
        <v>1</v>
      </c>
      <c r="F222" s="252" t="s">
        <v>369</v>
      </c>
      <c r="G222" s="249"/>
      <c r="H222" s="253">
        <v>576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131</v>
      </c>
      <c r="AU222" s="259" t="s">
        <v>83</v>
      </c>
      <c r="AV222" s="13" t="s">
        <v>83</v>
      </c>
      <c r="AW222" s="13" t="s">
        <v>30</v>
      </c>
      <c r="AX222" s="13" t="s">
        <v>73</v>
      </c>
      <c r="AY222" s="259" t="s">
        <v>121</v>
      </c>
    </row>
    <row r="223" s="14" customFormat="1">
      <c r="A223" s="14"/>
      <c r="B223" s="267"/>
      <c r="C223" s="268"/>
      <c r="D223" s="250" t="s">
        <v>131</v>
      </c>
      <c r="E223" s="269" t="s">
        <v>1</v>
      </c>
      <c r="F223" s="270" t="s">
        <v>239</v>
      </c>
      <c r="G223" s="268"/>
      <c r="H223" s="271">
        <v>1296</v>
      </c>
      <c r="I223" s="272"/>
      <c r="J223" s="268"/>
      <c r="K223" s="268"/>
      <c r="L223" s="273"/>
      <c r="M223" s="274"/>
      <c r="N223" s="275"/>
      <c r="O223" s="275"/>
      <c r="P223" s="275"/>
      <c r="Q223" s="275"/>
      <c r="R223" s="275"/>
      <c r="S223" s="275"/>
      <c r="T223" s="27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7" t="s">
        <v>131</v>
      </c>
      <c r="AU223" s="277" t="s">
        <v>83</v>
      </c>
      <c r="AV223" s="14" t="s">
        <v>147</v>
      </c>
      <c r="AW223" s="14" t="s">
        <v>30</v>
      </c>
      <c r="AX223" s="14" t="s">
        <v>81</v>
      </c>
      <c r="AY223" s="277" t="s">
        <v>121</v>
      </c>
    </row>
    <row r="224" s="2" customFormat="1" ht="24" customHeight="1">
      <c r="A224" s="38"/>
      <c r="B224" s="39"/>
      <c r="C224" s="235" t="s">
        <v>370</v>
      </c>
      <c r="D224" s="235" t="s">
        <v>124</v>
      </c>
      <c r="E224" s="236" t="s">
        <v>371</v>
      </c>
      <c r="F224" s="237" t="s">
        <v>372</v>
      </c>
      <c r="G224" s="238" t="s">
        <v>202</v>
      </c>
      <c r="H224" s="239">
        <v>4339.25</v>
      </c>
      <c r="I224" s="240"/>
      <c r="J224" s="241">
        <f>ROUND(I224*H224,2)</f>
        <v>0</v>
      </c>
      <c r="K224" s="237" t="s">
        <v>128</v>
      </c>
      <c r="L224" s="44"/>
      <c r="M224" s="242" t="s">
        <v>1</v>
      </c>
      <c r="N224" s="243" t="s">
        <v>38</v>
      </c>
      <c r="O224" s="91"/>
      <c r="P224" s="244">
        <f>O224*H224</f>
        <v>0</v>
      </c>
      <c r="Q224" s="244">
        <v>0</v>
      </c>
      <c r="R224" s="244">
        <f>Q224*H224</f>
        <v>0</v>
      </c>
      <c r="S224" s="244">
        <v>0.02</v>
      </c>
      <c r="T224" s="245">
        <f>S224*H224</f>
        <v>86.784999999999997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6" t="s">
        <v>147</v>
      </c>
      <c r="AT224" s="246" t="s">
        <v>124</v>
      </c>
      <c r="AU224" s="246" t="s">
        <v>83</v>
      </c>
      <c r="AY224" s="17" t="s">
        <v>121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7" t="s">
        <v>81</v>
      </c>
      <c r="BK224" s="247">
        <f>ROUND(I224*H224,2)</f>
        <v>0</v>
      </c>
      <c r="BL224" s="17" t="s">
        <v>147</v>
      </c>
      <c r="BM224" s="246" t="s">
        <v>373</v>
      </c>
    </row>
    <row r="225" s="13" customFormat="1">
      <c r="A225" s="13"/>
      <c r="B225" s="248"/>
      <c r="C225" s="249"/>
      <c r="D225" s="250" t="s">
        <v>131</v>
      </c>
      <c r="E225" s="251" t="s">
        <v>1</v>
      </c>
      <c r="F225" s="252" t="s">
        <v>222</v>
      </c>
      <c r="G225" s="249"/>
      <c r="H225" s="253">
        <v>4339.25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131</v>
      </c>
      <c r="AU225" s="259" t="s">
        <v>83</v>
      </c>
      <c r="AV225" s="13" t="s">
        <v>83</v>
      </c>
      <c r="AW225" s="13" t="s">
        <v>30</v>
      </c>
      <c r="AX225" s="13" t="s">
        <v>81</v>
      </c>
      <c r="AY225" s="259" t="s">
        <v>121</v>
      </c>
    </row>
    <row r="226" s="2" customFormat="1" ht="24" customHeight="1">
      <c r="A226" s="38"/>
      <c r="B226" s="39"/>
      <c r="C226" s="235" t="s">
        <v>374</v>
      </c>
      <c r="D226" s="235" t="s">
        <v>124</v>
      </c>
      <c r="E226" s="236" t="s">
        <v>375</v>
      </c>
      <c r="F226" s="237" t="s">
        <v>376</v>
      </c>
      <c r="G226" s="238" t="s">
        <v>202</v>
      </c>
      <c r="H226" s="239">
        <v>17357</v>
      </c>
      <c r="I226" s="240"/>
      <c r="J226" s="241">
        <f>ROUND(I226*H226,2)</f>
        <v>0</v>
      </c>
      <c r="K226" s="237" t="s">
        <v>128</v>
      </c>
      <c r="L226" s="44"/>
      <c r="M226" s="242" t="s">
        <v>1</v>
      </c>
      <c r="N226" s="243" t="s">
        <v>38</v>
      </c>
      <c r="O226" s="91"/>
      <c r="P226" s="244">
        <f>O226*H226</f>
        <v>0</v>
      </c>
      <c r="Q226" s="244">
        <v>0</v>
      </c>
      <c r="R226" s="244">
        <f>Q226*H226</f>
        <v>0</v>
      </c>
      <c r="S226" s="244">
        <v>0.02</v>
      </c>
      <c r="T226" s="245">
        <f>S226*H226</f>
        <v>347.13999999999999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6" t="s">
        <v>147</v>
      </c>
      <c r="AT226" s="246" t="s">
        <v>124</v>
      </c>
      <c r="AU226" s="246" t="s">
        <v>83</v>
      </c>
      <c r="AY226" s="17" t="s">
        <v>121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17" t="s">
        <v>81</v>
      </c>
      <c r="BK226" s="247">
        <f>ROUND(I226*H226,2)</f>
        <v>0</v>
      </c>
      <c r="BL226" s="17" t="s">
        <v>147</v>
      </c>
      <c r="BM226" s="246" t="s">
        <v>377</v>
      </c>
    </row>
    <row r="227" s="13" customFormat="1">
      <c r="A227" s="13"/>
      <c r="B227" s="248"/>
      <c r="C227" s="249"/>
      <c r="D227" s="250" t="s">
        <v>131</v>
      </c>
      <c r="E227" s="251" t="s">
        <v>1</v>
      </c>
      <c r="F227" s="252" t="s">
        <v>200</v>
      </c>
      <c r="G227" s="249"/>
      <c r="H227" s="253">
        <v>17357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131</v>
      </c>
      <c r="AU227" s="259" t="s">
        <v>83</v>
      </c>
      <c r="AV227" s="13" t="s">
        <v>83</v>
      </c>
      <c r="AW227" s="13" t="s">
        <v>30</v>
      </c>
      <c r="AX227" s="13" t="s">
        <v>81</v>
      </c>
      <c r="AY227" s="259" t="s">
        <v>121</v>
      </c>
    </row>
    <row r="228" s="2" customFormat="1" ht="16.5" customHeight="1">
      <c r="A228" s="38"/>
      <c r="B228" s="39"/>
      <c r="C228" s="235" t="s">
        <v>378</v>
      </c>
      <c r="D228" s="235" t="s">
        <v>124</v>
      </c>
      <c r="E228" s="236" t="s">
        <v>379</v>
      </c>
      <c r="F228" s="237" t="s">
        <v>380</v>
      </c>
      <c r="G228" s="238" t="s">
        <v>202</v>
      </c>
      <c r="H228" s="239">
        <v>17357</v>
      </c>
      <c r="I228" s="240"/>
      <c r="J228" s="241">
        <f>ROUND(I228*H228,2)</f>
        <v>0</v>
      </c>
      <c r="K228" s="237" t="s">
        <v>128</v>
      </c>
      <c r="L228" s="44"/>
      <c r="M228" s="242" t="s">
        <v>1</v>
      </c>
      <c r="N228" s="243" t="s">
        <v>38</v>
      </c>
      <c r="O228" s="91"/>
      <c r="P228" s="244">
        <f>O228*H228</f>
        <v>0</v>
      </c>
      <c r="Q228" s="244">
        <v>0</v>
      </c>
      <c r="R228" s="244">
        <f>Q228*H228</f>
        <v>0</v>
      </c>
      <c r="S228" s="244">
        <v>0.02</v>
      </c>
      <c r="T228" s="245">
        <f>S228*H228</f>
        <v>347.13999999999999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6" t="s">
        <v>147</v>
      </c>
      <c r="AT228" s="246" t="s">
        <v>124</v>
      </c>
      <c r="AU228" s="246" t="s">
        <v>83</v>
      </c>
      <c r="AY228" s="17" t="s">
        <v>121</v>
      </c>
      <c r="BE228" s="247">
        <f>IF(N228="základní",J228,0)</f>
        <v>0</v>
      </c>
      <c r="BF228" s="247">
        <f>IF(N228="snížená",J228,0)</f>
        <v>0</v>
      </c>
      <c r="BG228" s="247">
        <f>IF(N228="zákl. přenesená",J228,0)</f>
        <v>0</v>
      </c>
      <c r="BH228" s="247">
        <f>IF(N228="sníž. přenesená",J228,0)</f>
        <v>0</v>
      </c>
      <c r="BI228" s="247">
        <f>IF(N228="nulová",J228,0)</f>
        <v>0</v>
      </c>
      <c r="BJ228" s="17" t="s">
        <v>81</v>
      </c>
      <c r="BK228" s="247">
        <f>ROUND(I228*H228,2)</f>
        <v>0</v>
      </c>
      <c r="BL228" s="17" t="s">
        <v>147</v>
      </c>
      <c r="BM228" s="246" t="s">
        <v>381</v>
      </c>
    </row>
    <row r="229" s="13" customFormat="1">
      <c r="A229" s="13"/>
      <c r="B229" s="248"/>
      <c r="C229" s="249"/>
      <c r="D229" s="250" t="s">
        <v>131</v>
      </c>
      <c r="E229" s="251" t="s">
        <v>1</v>
      </c>
      <c r="F229" s="252" t="s">
        <v>200</v>
      </c>
      <c r="G229" s="249"/>
      <c r="H229" s="253">
        <v>17357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131</v>
      </c>
      <c r="AU229" s="259" t="s">
        <v>83</v>
      </c>
      <c r="AV229" s="13" t="s">
        <v>83</v>
      </c>
      <c r="AW229" s="13" t="s">
        <v>30</v>
      </c>
      <c r="AX229" s="13" t="s">
        <v>81</v>
      </c>
      <c r="AY229" s="259" t="s">
        <v>121</v>
      </c>
    </row>
    <row r="230" s="2" customFormat="1" ht="16.5" customHeight="1">
      <c r="A230" s="38"/>
      <c r="B230" s="39"/>
      <c r="C230" s="235" t="s">
        <v>382</v>
      </c>
      <c r="D230" s="235" t="s">
        <v>124</v>
      </c>
      <c r="E230" s="236" t="s">
        <v>383</v>
      </c>
      <c r="F230" s="237" t="s">
        <v>384</v>
      </c>
      <c r="G230" s="238" t="s">
        <v>127</v>
      </c>
      <c r="H230" s="239">
        <v>94.599999999999994</v>
      </c>
      <c r="I230" s="240"/>
      <c r="J230" s="241">
        <f>ROUND(I230*H230,2)</f>
        <v>0</v>
      </c>
      <c r="K230" s="237" t="s">
        <v>128</v>
      </c>
      <c r="L230" s="44"/>
      <c r="M230" s="242" t="s">
        <v>1</v>
      </c>
      <c r="N230" s="243" t="s">
        <v>38</v>
      </c>
      <c r="O230" s="91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147</v>
      </c>
      <c r="AT230" s="246" t="s">
        <v>124</v>
      </c>
      <c r="AU230" s="246" t="s">
        <v>83</v>
      </c>
      <c r="AY230" s="17" t="s">
        <v>121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7" t="s">
        <v>81</v>
      </c>
      <c r="BK230" s="247">
        <f>ROUND(I230*H230,2)</f>
        <v>0</v>
      </c>
      <c r="BL230" s="17" t="s">
        <v>147</v>
      </c>
      <c r="BM230" s="246" t="s">
        <v>385</v>
      </c>
    </row>
    <row r="231" s="13" customFormat="1">
      <c r="A231" s="13"/>
      <c r="B231" s="248"/>
      <c r="C231" s="249"/>
      <c r="D231" s="250" t="s">
        <v>131</v>
      </c>
      <c r="E231" s="251" t="s">
        <v>1</v>
      </c>
      <c r="F231" s="252" t="s">
        <v>386</v>
      </c>
      <c r="G231" s="249"/>
      <c r="H231" s="253">
        <v>94.599999999999994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131</v>
      </c>
      <c r="AU231" s="259" t="s">
        <v>83</v>
      </c>
      <c r="AV231" s="13" t="s">
        <v>83</v>
      </c>
      <c r="AW231" s="13" t="s">
        <v>30</v>
      </c>
      <c r="AX231" s="13" t="s">
        <v>81</v>
      </c>
      <c r="AY231" s="259" t="s">
        <v>121</v>
      </c>
    </row>
    <row r="232" s="2" customFormat="1" ht="16.5" customHeight="1">
      <c r="A232" s="38"/>
      <c r="B232" s="39"/>
      <c r="C232" s="235" t="s">
        <v>387</v>
      </c>
      <c r="D232" s="235" t="s">
        <v>124</v>
      </c>
      <c r="E232" s="236" t="s">
        <v>388</v>
      </c>
      <c r="F232" s="237" t="s">
        <v>389</v>
      </c>
      <c r="G232" s="238" t="s">
        <v>202</v>
      </c>
      <c r="H232" s="239">
        <v>2407</v>
      </c>
      <c r="I232" s="240"/>
      <c r="J232" s="241">
        <f>ROUND(I232*H232,2)</f>
        <v>0</v>
      </c>
      <c r="K232" s="237" t="s">
        <v>128</v>
      </c>
      <c r="L232" s="44"/>
      <c r="M232" s="242" t="s">
        <v>1</v>
      </c>
      <c r="N232" s="243" t="s">
        <v>38</v>
      </c>
      <c r="O232" s="91"/>
      <c r="P232" s="244">
        <f>O232*H232</f>
        <v>0</v>
      </c>
      <c r="Q232" s="244">
        <v>0</v>
      </c>
      <c r="R232" s="244">
        <f>Q232*H232</f>
        <v>0</v>
      </c>
      <c r="S232" s="244">
        <v>0.252</v>
      </c>
      <c r="T232" s="245">
        <f>S232*H232</f>
        <v>606.56399999999996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6" t="s">
        <v>147</v>
      </c>
      <c r="AT232" s="246" t="s">
        <v>124</v>
      </c>
      <c r="AU232" s="246" t="s">
        <v>83</v>
      </c>
      <c r="AY232" s="17" t="s">
        <v>121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17" t="s">
        <v>81</v>
      </c>
      <c r="BK232" s="247">
        <f>ROUND(I232*H232,2)</f>
        <v>0</v>
      </c>
      <c r="BL232" s="17" t="s">
        <v>147</v>
      </c>
      <c r="BM232" s="246" t="s">
        <v>390</v>
      </c>
    </row>
    <row r="233" s="13" customFormat="1">
      <c r="A233" s="13"/>
      <c r="B233" s="248"/>
      <c r="C233" s="249"/>
      <c r="D233" s="250" t="s">
        <v>131</v>
      </c>
      <c r="E233" s="251" t="s">
        <v>1</v>
      </c>
      <c r="F233" s="252" t="s">
        <v>391</v>
      </c>
      <c r="G233" s="249"/>
      <c r="H233" s="253">
        <v>2407</v>
      </c>
      <c r="I233" s="254"/>
      <c r="J233" s="249"/>
      <c r="K233" s="249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131</v>
      </c>
      <c r="AU233" s="259" t="s">
        <v>83</v>
      </c>
      <c r="AV233" s="13" t="s">
        <v>83</v>
      </c>
      <c r="AW233" s="13" t="s">
        <v>30</v>
      </c>
      <c r="AX233" s="13" t="s">
        <v>81</v>
      </c>
      <c r="AY233" s="259" t="s">
        <v>121</v>
      </c>
    </row>
    <row r="234" s="2" customFormat="1" ht="24" customHeight="1">
      <c r="A234" s="38"/>
      <c r="B234" s="39"/>
      <c r="C234" s="235" t="s">
        <v>392</v>
      </c>
      <c r="D234" s="235" t="s">
        <v>124</v>
      </c>
      <c r="E234" s="236" t="s">
        <v>393</v>
      </c>
      <c r="F234" s="237" t="s">
        <v>394</v>
      </c>
      <c r="G234" s="238" t="s">
        <v>127</v>
      </c>
      <c r="H234" s="239">
        <v>2407</v>
      </c>
      <c r="I234" s="240"/>
      <c r="J234" s="241">
        <f>ROUND(I234*H234,2)</f>
        <v>0</v>
      </c>
      <c r="K234" s="237" t="s">
        <v>128</v>
      </c>
      <c r="L234" s="44"/>
      <c r="M234" s="242" t="s">
        <v>1</v>
      </c>
      <c r="N234" s="243" t="s">
        <v>38</v>
      </c>
      <c r="O234" s="91"/>
      <c r="P234" s="244">
        <f>O234*H234</f>
        <v>0</v>
      </c>
      <c r="Q234" s="244">
        <v>0</v>
      </c>
      <c r="R234" s="244">
        <f>Q234*H234</f>
        <v>0</v>
      </c>
      <c r="S234" s="244">
        <v>0.17199999999999999</v>
      </c>
      <c r="T234" s="245">
        <f>S234*H234</f>
        <v>414.00399999999996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6" t="s">
        <v>147</v>
      </c>
      <c r="AT234" s="246" t="s">
        <v>124</v>
      </c>
      <c r="AU234" s="246" t="s">
        <v>83</v>
      </c>
      <c r="AY234" s="17" t="s">
        <v>121</v>
      </c>
      <c r="BE234" s="247">
        <f>IF(N234="základní",J234,0)</f>
        <v>0</v>
      </c>
      <c r="BF234" s="247">
        <f>IF(N234="snížená",J234,0)</f>
        <v>0</v>
      </c>
      <c r="BG234" s="247">
        <f>IF(N234="zákl. přenesená",J234,0)</f>
        <v>0</v>
      </c>
      <c r="BH234" s="247">
        <f>IF(N234="sníž. přenesená",J234,0)</f>
        <v>0</v>
      </c>
      <c r="BI234" s="247">
        <f>IF(N234="nulová",J234,0)</f>
        <v>0</v>
      </c>
      <c r="BJ234" s="17" t="s">
        <v>81</v>
      </c>
      <c r="BK234" s="247">
        <f>ROUND(I234*H234,2)</f>
        <v>0</v>
      </c>
      <c r="BL234" s="17" t="s">
        <v>147</v>
      </c>
      <c r="BM234" s="246" t="s">
        <v>395</v>
      </c>
    </row>
    <row r="235" s="13" customFormat="1">
      <c r="A235" s="13"/>
      <c r="B235" s="248"/>
      <c r="C235" s="249"/>
      <c r="D235" s="250" t="s">
        <v>131</v>
      </c>
      <c r="E235" s="251" t="s">
        <v>1</v>
      </c>
      <c r="F235" s="252" t="s">
        <v>396</v>
      </c>
      <c r="G235" s="249"/>
      <c r="H235" s="253">
        <v>2407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131</v>
      </c>
      <c r="AU235" s="259" t="s">
        <v>83</v>
      </c>
      <c r="AV235" s="13" t="s">
        <v>83</v>
      </c>
      <c r="AW235" s="13" t="s">
        <v>30</v>
      </c>
      <c r="AX235" s="13" t="s">
        <v>81</v>
      </c>
      <c r="AY235" s="259" t="s">
        <v>121</v>
      </c>
    </row>
    <row r="236" s="12" customFormat="1" ht="22.8" customHeight="1">
      <c r="A236" s="12"/>
      <c r="B236" s="219"/>
      <c r="C236" s="220"/>
      <c r="D236" s="221" t="s">
        <v>72</v>
      </c>
      <c r="E236" s="233" t="s">
        <v>397</v>
      </c>
      <c r="F236" s="233" t="s">
        <v>398</v>
      </c>
      <c r="G236" s="220"/>
      <c r="H236" s="220"/>
      <c r="I236" s="223"/>
      <c r="J236" s="234">
        <f>BK236</f>
        <v>0</v>
      </c>
      <c r="K236" s="220"/>
      <c r="L236" s="225"/>
      <c r="M236" s="226"/>
      <c r="N236" s="227"/>
      <c r="O236" s="227"/>
      <c r="P236" s="228">
        <f>SUM(P237:P262)</f>
        <v>0</v>
      </c>
      <c r="Q236" s="227"/>
      <c r="R236" s="228">
        <f>SUM(R237:R262)</f>
        <v>0</v>
      </c>
      <c r="S236" s="227"/>
      <c r="T236" s="229">
        <f>SUM(T237:T262)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30" t="s">
        <v>81</v>
      </c>
      <c r="AT236" s="231" t="s">
        <v>72</v>
      </c>
      <c r="AU236" s="231" t="s">
        <v>81</v>
      </c>
      <c r="AY236" s="230" t="s">
        <v>121</v>
      </c>
      <c r="BK236" s="232">
        <f>SUM(BK237:BK262)</f>
        <v>0</v>
      </c>
    </row>
    <row r="237" s="2" customFormat="1" ht="16.5" customHeight="1">
      <c r="A237" s="38"/>
      <c r="B237" s="39"/>
      <c r="C237" s="235" t="s">
        <v>399</v>
      </c>
      <c r="D237" s="235" t="s">
        <v>124</v>
      </c>
      <c r="E237" s="236" t="s">
        <v>400</v>
      </c>
      <c r="F237" s="237" t="s">
        <v>401</v>
      </c>
      <c r="G237" s="238" t="s">
        <v>402</v>
      </c>
      <c r="H237" s="239">
        <v>7943.8829999999998</v>
      </c>
      <c r="I237" s="240"/>
      <c r="J237" s="241">
        <f>ROUND(I237*H237,2)</f>
        <v>0</v>
      </c>
      <c r="K237" s="237" t="s">
        <v>128</v>
      </c>
      <c r="L237" s="44"/>
      <c r="M237" s="242" t="s">
        <v>1</v>
      </c>
      <c r="N237" s="243" t="s">
        <v>38</v>
      </c>
      <c r="O237" s="91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6" t="s">
        <v>147</v>
      </c>
      <c r="AT237" s="246" t="s">
        <v>124</v>
      </c>
      <c r="AU237" s="246" t="s">
        <v>83</v>
      </c>
      <c r="AY237" s="17" t="s">
        <v>121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7" t="s">
        <v>81</v>
      </c>
      <c r="BK237" s="247">
        <f>ROUND(I237*H237,2)</f>
        <v>0</v>
      </c>
      <c r="BL237" s="17" t="s">
        <v>147</v>
      </c>
      <c r="BM237" s="246" t="s">
        <v>403</v>
      </c>
    </row>
    <row r="238" s="13" customFormat="1">
      <c r="A238" s="13"/>
      <c r="B238" s="248"/>
      <c r="C238" s="249"/>
      <c r="D238" s="250" t="s">
        <v>131</v>
      </c>
      <c r="E238" s="251" t="s">
        <v>1</v>
      </c>
      <c r="F238" s="252" t="s">
        <v>404</v>
      </c>
      <c r="G238" s="249"/>
      <c r="H238" s="253">
        <v>3818.54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131</v>
      </c>
      <c r="AU238" s="259" t="s">
        <v>83</v>
      </c>
      <c r="AV238" s="13" t="s">
        <v>83</v>
      </c>
      <c r="AW238" s="13" t="s">
        <v>30</v>
      </c>
      <c r="AX238" s="13" t="s">
        <v>73</v>
      </c>
      <c r="AY238" s="259" t="s">
        <v>121</v>
      </c>
    </row>
    <row r="239" s="13" customFormat="1">
      <c r="A239" s="13"/>
      <c r="B239" s="248"/>
      <c r="C239" s="249"/>
      <c r="D239" s="250" t="s">
        <v>131</v>
      </c>
      <c r="E239" s="251" t="s">
        <v>1</v>
      </c>
      <c r="F239" s="252" t="s">
        <v>405</v>
      </c>
      <c r="G239" s="249"/>
      <c r="H239" s="253">
        <v>954.63499999999999</v>
      </c>
      <c r="I239" s="254"/>
      <c r="J239" s="249"/>
      <c r="K239" s="249"/>
      <c r="L239" s="255"/>
      <c r="M239" s="256"/>
      <c r="N239" s="257"/>
      <c r="O239" s="257"/>
      <c r="P239" s="257"/>
      <c r="Q239" s="257"/>
      <c r="R239" s="257"/>
      <c r="S239" s="257"/>
      <c r="T239" s="25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9" t="s">
        <v>131</v>
      </c>
      <c r="AU239" s="259" t="s">
        <v>83</v>
      </c>
      <c r="AV239" s="13" t="s">
        <v>83</v>
      </c>
      <c r="AW239" s="13" t="s">
        <v>30</v>
      </c>
      <c r="AX239" s="13" t="s">
        <v>73</v>
      </c>
      <c r="AY239" s="259" t="s">
        <v>121</v>
      </c>
    </row>
    <row r="240" s="13" customFormat="1">
      <c r="A240" s="13"/>
      <c r="B240" s="248"/>
      <c r="C240" s="249"/>
      <c r="D240" s="250" t="s">
        <v>131</v>
      </c>
      <c r="E240" s="251" t="s">
        <v>1</v>
      </c>
      <c r="F240" s="252" t="s">
        <v>406</v>
      </c>
      <c r="G240" s="249"/>
      <c r="H240" s="253">
        <v>763.70799999999997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9" t="s">
        <v>131</v>
      </c>
      <c r="AU240" s="259" t="s">
        <v>83</v>
      </c>
      <c r="AV240" s="13" t="s">
        <v>83</v>
      </c>
      <c r="AW240" s="13" t="s">
        <v>30</v>
      </c>
      <c r="AX240" s="13" t="s">
        <v>73</v>
      </c>
      <c r="AY240" s="259" t="s">
        <v>121</v>
      </c>
    </row>
    <row r="241" s="15" customFormat="1">
      <c r="A241" s="15"/>
      <c r="B241" s="288"/>
      <c r="C241" s="289"/>
      <c r="D241" s="250" t="s">
        <v>131</v>
      </c>
      <c r="E241" s="290" t="s">
        <v>1</v>
      </c>
      <c r="F241" s="291" t="s">
        <v>407</v>
      </c>
      <c r="G241" s="289"/>
      <c r="H241" s="292">
        <v>5536.8829999999998</v>
      </c>
      <c r="I241" s="293"/>
      <c r="J241" s="289"/>
      <c r="K241" s="289"/>
      <c r="L241" s="294"/>
      <c r="M241" s="295"/>
      <c r="N241" s="296"/>
      <c r="O241" s="296"/>
      <c r="P241" s="296"/>
      <c r="Q241" s="296"/>
      <c r="R241" s="296"/>
      <c r="S241" s="296"/>
      <c r="T241" s="297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8" t="s">
        <v>131</v>
      </c>
      <c r="AU241" s="298" t="s">
        <v>83</v>
      </c>
      <c r="AV241" s="15" t="s">
        <v>140</v>
      </c>
      <c r="AW241" s="15" t="s">
        <v>30</v>
      </c>
      <c r="AX241" s="15" t="s">
        <v>73</v>
      </c>
      <c r="AY241" s="298" t="s">
        <v>121</v>
      </c>
    </row>
    <row r="242" s="13" customFormat="1">
      <c r="A242" s="13"/>
      <c r="B242" s="248"/>
      <c r="C242" s="249"/>
      <c r="D242" s="250" t="s">
        <v>131</v>
      </c>
      <c r="E242" s="251" t="s">
        <v>1</v>
      </c>
      <c r="F242" s="252" t="s">
        <v>408</v>
      </c>
      <c r="G242" s="249"/>
      <c r="H242" s="253">
        <v>962.79999999999995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9" t="s">
        <v>131</v>
      </c>
      <c r="AU242" s="259" t="s">
        <v>83</v>
      </c>
      <c r="AV242" s="13" t="s">
        <v>83</v>
      </c>
      <c r="AW242" s="13" t="s">
        <v>30</v>
      </c>
      <c r="AX242" s="13" t="s">
        <v>73</v>
      </c>
      <c r="AY242" s="259" t="s">
        <v>121</v>
      </c>
    </row>
    <row r="243" s="13" customFormat="1">
      <c r="A243" s="13"/>
      <c r="B243" s="248"/>
      <c r="C243" s="249"/>
      <c r="D243" s="250" t="s">
        <v>131</v>
      </c>
      <c r="E243" s="251" t="s">
        <v>1</v>
      </c>
      <c r="F243" s="252" t="s">
        <v>409</v>
      </c>
      <c r="G243" s="249"/>
      <c r="H243" s="253">
        <v>1444.2000000000001</v>
      </c>
      <c r="I243" s="254"/>
      <c r="J243" s="249"/>
      <c r="K243" s="249"/>
      <c r="L243" s="255"/>
      <c r="M243" s="256"/>
      <c r="N243" s="257"/>
      <c r="O243" s="257"/>
      <c r="P243" s="257"/>
      <c r="Q243" s="257"/>
      <c r="R243" s="257"/>
      <c r="S243" s="257"/>
      <c r="T243" s="25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9" t="s">
        <v>131</v>
      </c>
      <c r="AU243" s="259" t="s">
        <v>83</v>
      </c>
      <c r="AV243" s="13" t="s">
        <v>83</v>
      </c>
      <c r="AW243" s="13" t="s">
        <v>30</v>
      </c>
      <c r="AX243" s="13" t="s">
        <v>73</v>
      </c>
      <c r="AY243" s="259" t="s">
        <v>121</v>
      </c>
    </row>
    <row r="244" s="15" customFormat="1">
      <c r="A244" s="15"/>
      <c r="B244" s="288"/>
      <c r="C244" s="289"/>
      <c r="D244" s="250" t="s">
        <v>131</v>
      </c>
      <c r="E244" s="290" t="s">
        <v>1</v>
      </c>
      <c r="F244" s="291" t="s">
        <v>407</v>
      </c>
      <c r="G244" s="289"/>
      <c r="H244" s="292">
        <v>2407</v>
      </c>
      <c r="I244" s="293"/>
      <c r="J244" s="289"/>
      <c r="K244" s="289"/>
      <c r="L244" s="294"/>
      <c r="M244" s="295"/>
      <c r="N244" s="296"/>
      <c r="O244" s="296"/>
      <c r="P244" s="296"/>
      <c r="Q244" s="296"/>
      <c r="R244" s="296"/>
      <c r="S244" s="296"/>
      <c r="T244" s="29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8" t="s">
        <v>131</v>
      </c>
      <c r="AU244" s="298" t="s">
        <v>83</v>
      </c>
      <c r="AV244" s="15" t="s">
        <v>140</v>
      </c>
      <c r="AW244" s="15" t="s">
        <v>30</v>
      </c>
      <c r="AX244" s="15" t="s">
        <v>73</v>
      </c>
      <c r="AY244" s="298" t="s">
        <v>121</v>
      </c>
    </row>
    <row r="245" s="14" customFormat="1">
      <c r="A245" s="14"/>
      <c r="B245" s="267"/>
      <c r="C245" s="268"/>
      <c r="D245" s="250" t="s">
        <v>131</v>
      </c>
      <c r="E245" s="269" t="s">
        <v>1</v>
      </c>
      <c r="F245" s="270" t="s">
        <v>239</v>
      </c>
      <c r="G245" s="268"/>
      <c r="H245" s="271">
        <v>7943.8829999999998</v>
      </c>
      <c r="I245" s="272"/>
      <c r="J245" s="268"/>
      <c r="K245" s="268"/>
      <c r="L245" s="273"/>
      <c r="M245" s="274"/>
      <c r="N245" s="275"/>
      <c r="O245" s="275"/>
      <c r="P245" s="275"/>
      <c r="Q245" s="275"/>
      <c r="R245" s="275"/>
      <c r="S245" s="275"/>
      <c r="T245" s="27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7" t="s">
        <v>131</v>
      </c>
      <c r="AU245" s="277" t="s">
        <v>83</v>
      </c>
      <c r="AV245" s="14" t="s">
        <v>147</v>
      </c>
      <c r="AW245" s="14" t="s">
        <v>30</v>
      </c>
      <c r="AX245" s="14" t="s">
        <v>81</v>
      </c>
      <c r="AY245" s="277" t="s">
        <v>121</v>
      </c>
    </row>
    <row r="246" s="2" customFormat="1" ht="24" customHeight="1">
      <c r="A246" s="38"/>
      <c r="B246" s="39"/>
      <c r="C246" s="235" t="s">
        <v>410</v>
      </c>
      <c r="D246" s="235" t="s">
        <v>124</v>
      </c>
      <c r="E246" s="236" t="s">
        <v>411</v>
      </c>
      <c r="F246" s="237" t="s">
        <v>412</v>
      </c>
      <c r="G246" s="238" t="s">
        <v>402</v>
      </c>
      <c r="H246" s="239">
        <v>230372.60699999999</v>
      </c>
      <c r="I246" s="240"/>
      <c r="J246" s="241">
        <f>ROUND(I246*H246,2)</f>
        <v>0</v>
      </c>
      <c r="K246" s="237" t="s">
        <v>128</v>
      </c>
      <c r="L246" s="44"/>
      <c r="M246" s="242" t="s">
        <v>1</v>
      </c>
      <c r="N246" s="243" t="s">
        <v>38</v>
      </c>
      <c r="O246" s="91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6" t="s">
        <v>147</v>
      </c>
      <c r="AT246" s="246" t="s">
        <v>124</v>
      </c>
      <c r="AU246" s="246" t="s">
        <v>83</v>
      </c>
      <c r="AY246" s="17" t="s">
        <v>121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7" t="s">
        <v>81</v>
      </c>
      <c r="BK246" s="247">
        <f>ROUND(I246*H246,2)</f>
        <v>0</v>
      </c>
      <c r="BL246" s="17" t="s">
        <v>147</v>
      </c>
      <c r="BM246" s="246" t="s">
        <v>413</v>
      </c>
    </row>
    <row r="247" s="13" customFormat="1">
      <c r="A247" s="13"/>
      <c r="B247" s="248"/>
      <c r="C247" s="249"/>
      <c r="D247" s="250" t="s">
        <v>131</v>
      </c>
      <c r="E247" s="251" t="s">
        <v>1</v>
      </c>
      <c r="F247" s="252" t="s">
        <v>414</v>
      </c>
      <c r="G247" s="249"/>
      <c r="H247" s="253">
        <v>230372.60699999999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131</v>
      </c>
      <c r="AU247" s="259" t="s">
        <v>83</v>
      </c>
      <c r="AV247" s="13" t="s">
        <v>83</v>
      </c>
      <c r="AW247" s="13" t="s">
        <v>30</v>
      </c>
      <c r="AX247" s="13" t="s">
        <v>81</v>
      </c>
      <c r="AY247" s="259" t="s">
        <v>121</v>
      </c>
    </row>
    <row r="248" s="2" customFormat="1" ht="16.5" customHeight="1">
      <c r="A248" s="38"/>
      <c r="B248" s="39"/>
      <c r="C248" s="235" t="s">
        <v>415</v>
      </c>
      <c r="D248" s="235" t="s">
        <v>124</v>
      </c>
      <c r="E248" s="236" t="s">
        <v>416</v>
      </c>
      <c r="F248" s="237" t="s">
        <v>417</v>
      </c>
      <c r="G248" s="238" t="s">
        <v>402</v>
      </c>
      <c r="H248" s="239">
        <v>111.746</v>
      </c>
      <c r="I248" s="240"/>
      <c r="J248" s="241">
        <f>ROUND(I248*H248,2)</f>
        <v>0</v>
      </c>
      <c r="K248" s="237" t="s">
        <v>128</v>
      </c>
      <c r="L248" s="44"/>
      <c r="M248" s="242" t="s">
        <v>1</v>
      </c>
      <c r="N248" s="243" t="s">
        <v>38</v>
      </c>
      <c r="O248" s="91"/>
      <c r="P248" s="244">
        <f>O248*H248</f>
        <v>0</v>
      </c>
      <c r="Q248" s="244">
        <v>0</v>
      </c>
      <c r="R248" s="244">
        <f>Q248*H248</f>
        <v>0</v>
      </c>
      <c r="S248" s="244">
        <v>0</v>
      </c>
      <c r="T248" s="24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6" t="s">
        <v>147</v>
      </c>
      <c r="AT248" s="246" t="s">
        <v>124</v>
      </c>
      <c r="AU248" s="246" t="s">
        <v>83</v>
      </c>
      <c r="AY248" s="17" t="s">
        <v>121</v>
      </c>
      <c r="BE248" s="247">
        <f>IF(N248="základní",J248,0)</f>
        <v>0</v>
      </c>
      <c r="BF248" s="247">
        <f>IF(N248="snížená",J248,0)</f>
        <v>0</v>
      </c>
      <c r="BG248" s="247">
        <f>IF(N248="zákl. přenesená",J248,0)</f>
        <v>0</v>
      </c>
      <c r="BH248" s="247">
        <f>IF(N248="sníž. přenesená",J248,0)</f>
        <v>0</v>
      </c>
      <c r="BI248" s="247">
        <f>IF(N248="nulová",J248,0)</f>
        <v>0</v>
      </c>
      <c r="BJ248" s="17" t="s">
        <v>81</v>
      </c>
      <c r="BK248" s="247">
        <f>ROUND(I248*H248,2)</f>
        <v>0</v>
      </c>
      <c r="BL248" s="17" t="s">
        <v>147</v>
      </c>
      <c r="BM248" s="246" t="s">
        <v>418</v>
      </c>
    </row>
    <row r="249" s="13" customFormat="1">
      <c r="A249" s="13"/>
      <c r="B249" s="248"/>
      <c r="C249" s="249"/>
      <c r="D249" s="250" t="s">
        <v>131</v>
      </c>
      <c r="E249" s="251" t="s">
        <v>1</v>
      </c>
      <c r="F249" s="252" t="s">
        <v>419</v>
      </c>
      <c r="G249" s="249"/>
      <c r="H249" s="253">
        <v>111.746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9" t="s">
        <v>131</v>
      </c>
      <c r="AU249" s="259" t="s">
        <v>83</v>
      </c>
      <c r="AV249" s="13" t="s">
        <v>83</v>
      </c>
      <c r="AW249" s="13" t="s">
        <v>30</v>
      </c>
      <c r="AX249" s="13" t="s">
        <v>81</v>
      </c>
      <c r="AY249" s="259" t="s">
        <v>121</v>
      </c>
    </row>
    <row r="250" s="2" customFormat="1" ht="24" customHeight="1">
      <c r="A250" s="38"/>
      <c r="B250" s="39"/>
      <c r="C250" s="235" t="s">
        <v>420</v>
      </c>
      <c r="D250" s="235" t="s">
        <v>124</v>
      </c>
      <c r="E250" s="236" t="s">
        <v>421</v>
      </c>
      <c r="F250" s="237" t="s">
        <v>422</v>
      </c>
      <c r="G250" s="238" t="s">
        <v>402</v>
      </c>
      <c r="H250" s="239">
        <v>3240.634</v>
      </c>
      <c r="I250" s="240"/>
      <c r="J250" s="241">
        <f>ROUND(I250*H250,2)</f>
        <v>0</v>
      </c>
      <c r="K250" s="237" t="s">
        <v>128</v>
      </c>
      <c r="L250" s="44"/>
      <c r="M250" s="242" t="s">
        <v>1</v>
      </c>
      <c r="N250" s="243" t="s">
        <v>38</v>
      </c>
      <c r="O250" s="91"/>
      <c r="P250" s="244">
        <f>O250*H250</f>
        <v>0</v>
      </c>
      <c r="Q250" s="244">
        <v>0</v>
      </c>
      <c r="R250" s="244">
        <f>Q250*H250</f>
        <v>0</v>
      </c>
      <c r="S250" s="244">
        <v>0</v>
      </c>
      <c r="T250" s="24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6" t="s">
        <v>147</v>
      </c>
      <c r="AT250" s="246" t="s">
        <v>124</v>
      </c>
      <c r="AU250" s="246" t="s">
        <v>83</v>
      </c>
      <c r="AY250" s="17" t="s">
        <v>121</v>
      </c>
      <c r="BE250" s="247">
        <f>IF(N250="základní",J250,0)</f>
        <v>0</v>
      </c>
      <c r="BF250" s="247">
        <f>IF(N250="snížená",J250,0)</f>
        <v>0</v>
      </c>
      <c r="BG250" s="247">
        <f>IF(N250="zákl. přenesená",J250,0)</f>
        <v>0</v>
      </c>
      <c r="BH250" s="247">
        <f>IF(N250="sníž. přenesená",J250,0)</f>
        <v>0</v>
      </c>
      <c r="BI250" s="247">
        <f>IF(N250="nulová",J250,0)</f>
        <v>0</v>
      </c>
      <c r="BJ250" s="17" t="s">
        <v>81</v>
      </c>
      <c r="BK250" s="247">
        <f>ROUND(I250*H250,2)</f>
        <v>0</v>
      </c>
      <c r="BL250" s="17" t="s">
        <v>147</v>
      </c>
      <c r="BM250" s="246" t="s">
        <v>423</v>
      </c>
    </row>
    <row r="251" s="13" customFormat="1">
      <c r="A251" s="13"/>
      <c r="B251" s="248"/>
      <c r="C251" s="249"/>
      <c r="D251" s="250" t="s">
        <v>131</v>
      </c>
      <c r="E251" s="251" t="s">
        <v>1</v>
      </c>
      <c r="F251" s="252" t="s">
        <v>424</v>
      </c>
      <c r="G251" s="249"/>
      <c r="H251" s="253">
        <v>3240.634</v>
      </c>
      <c r="I251" s="254"/>
      <c r="J251" s="249"/>
      <c r="K251" s="249"/>
      <c r="L251" s="255"/>
      <c r="M251" s="256"/>
      <c r="N251" s="257"/>
      <c r="O251" s="257"/>
      <c r="P251" s="257"/>
      <c r="Q251" s="257"/>
      <c r="R251" s="257"/>
      <c r="S251" s="257"/>
      <c r="T251" s="25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9" t="s">
        <v>131</v>
      </c>
      <c r="AU251" s="259" t="s">
        <v>83</v>
      </c>
      <c r="AV251" s="13" t="s">
        <v>83</v>
      </c>
      <c r="AW251" s="13" t="s">
        <v>30</v>
      </c>
      <c r="AX251" s="13" t="s">
        <v>81</v>
      </c>
      <c r="AY251" s="259" t="s">
        <v>121</v>
      </c>
    </row>
    <row r="252" s="2" customFormat="1" ht="24" customHeight="1">
      <c r="A252" s="38"/>
      <c r="B252" s="39"/>
      <c r="C252" s="235" t="s">
        <v>425</v>
      </c>
      <c r="D252" s="235" t="s">
        <v>124</v>
      </c>
      <c r="E252" s="236" t="s">
        <v>426</v>
      </c>
      <c r="F252" s="237" t="s">
        <v>427</v>
      </c>
      <c r="G252" s="238" t="s">
        <v>402</v>
      </c>
      <c r="H252" s="239">
        <v>111.746</v>
      </c>
      <c r="I252" s="240"/>
      <c r="J252" s="241">
        <f>ROUND(I252*H252,2)</f>
        <v>0</v>
      </c>
      <c r="K252" s="237" t="s">
        <v>128</v>
      </c>
      <c r="L252" s="44"/>
      <c r="M252" s="242" t="s">
        <v>1</v>
      </c>
      <c r="N252" s="243" t="s">
        <v>38</v>
      </c>
      <c r="O252" s="91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6" t="s">
        <v>147</v>
      </c>
      <c r="AT252" s="246" t="s">
        <v>124</v>
      </c>
      <c r="AU252" s="246" t="s">
        <v>83</v>
      </c>
      <c r="AY252" s="17" t="s">
        <v>121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7" t="s">
        <v>81</v>
      </c>
      <c r="BK252" s="247">
        <f>ROUND(I252*H252,2)</f>
        <v>0</v>
      </c>
      <c r="BL252" s="17" t="s">
        <v>147</v>
      </c>
      <c r="BM252" s="246" t="s">
        <v>428</v>
      </c>
    </row>
    <row r="253" s="13" customFormat="1">
      <c r="A253" s="13"/>
      <c r="B253" s="248"/>
      <c r="C253" s="249"/>
      <c r="D253" s="250" t="s">
        <v>131</v>
      </c>
      <c r="E253" s="251" t="s">
        <v>1</v>
      </c>
      <c r="F253" s="252" t="s">
        <v>419</v>
      </c>
      <c r="G253" s="249"/>
      <c r="H253" s="253">
        <v>111.746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131</v>
      </c>
      <c r="AU253" s="259" t="s">
        <v>83</v>
      </c>
      <c r="AV253" s="13" t="s">
        <v>83</v>
      </c>
      <c r="AW253" s="13" t="s">
        <v>30</v>
      </c>
      <c r="AX253" s="13" t="s">
        <v>81</v>
      </c>
      <c r="AY253" s="259" t="s">
        <v>121</v>
      </c>
    </row>
    <row r="254" s="2" customFormat="1" ht="24" customHeight="1">
      <c r="A254" s="38"/>
      <c r="B254" s="39"/>
      <c r="C254" s="235" t="s">
        <v>429</v>
      </c>
      <c r="D254" s="235" t="s">
        <v>124</v>
      </c>
      <c r="E254" s="236" t="s">
        <v>430</v>
      </c>
      <c r="F254" s="237" t="s">
        <v>431</v>
      </c>
      <c r="G254" s="238" t="s">
        <v>402</v>
      </c>
      <c r="H254" s="239">
        <v>5536.8829999999998</v>
      </c>
      <c r="I254" s="240"/>
      <c r="J254" s="241">
        <f>ROUND(I254*H254,2)</f>
        <v>0</v>
      </c>
      <c r="K254" s="237" t="s">
        <v>128</v>
      </c>
      <c r="L254" s="44"/>
      <c r="M254" s="242" t="s">
        <v>1</v>
      </c>
      <c r="N254" s="243" t="s">
        <v>38</v>
      </c>
      <c r="O254" s="91"/>
      <c r="P254" s="244">
        <f>O254*H254</f>
        <v>0</v>
      </c>
      <c r="Q254" s="244">
        <v>0</v>
      </c>
      <c r="R254" s="244">
        <f>Q254*H254</f>
        <v>0</v>
      </c>
      <c r="S254" s="244">
        <v>0</v>
      </c>
      <c r="T254" s="245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6" t="s">
        <v>147</v>
      </c>
      <c r="AT254" s="246" t="s">
        <v>124</v>
      </c>
      <c r="AU254" s="246" t="s">
        <v>83</v>
      </c>
      <c r="AY254" s="17" t="s">
        <v>121</v>
      </c>
      <c r="BE254" s="247">
        <f>IF(N254="základní",J254,0)</f>
        <v>0</v>
      </c>
      <c r="BF254" s="247">
        <f>IF(N254="snížená",J254,0)</f>
        <v>0</v>
      </c>
      <c r="BG254" s="247">
        <f>IF(N254="zákl. přenesená",J254,0)</f>
        <v>0</v>
      </c>
      <c r="BH254" s="247">
        <f>IF(N254="sníž. přenesená",J254,0)</f>
        <v>0</v>
      </c>
      <c r="BI254" s="247">
        <f>IF(N254="nulová",J254,0)</f>
        <v>0</v>
      </c>
      <c r="BJ254" s="17" t="s">
        <v>81</v>
      </c>
      <c r="BK254" s="247">
        <f>ROUND(I254*H254,2)</f>
        <v>0</v>
      </c>
      <c r="BL254" s="17" t="s">
        <v>147</v>
      </c>
      <c r="BM254" s="246" t="s">
        <v>432</v>
      </c>
    </row>
    <row r="255" s="13" customFormat="1">
      <c r="A255" s="13"/>
      <c r="B255" s="248"/>
      <c r="C255" s="249"/>
      <c r="D255" s="250" t="s">
        <v>131</v>
      </c>
      <c r="E255" s="251" t="s">
        <v>1</v>
      </c>
      <c r="F255" s="252" t="s">
        <v>404</v>
      </c>
      <c r="G255" s="249"/>
      <c r="H255" s="253">
        <v>3818.54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9" t="s">
        <v>131</v>
      </c>
      <c r="AU255" s="259" t="s">
        <v>83</v>
      </c>
      <c r="AV255" s="13" t="s">
        <v>83</v>
      </c>
      <c r="AW255" s="13" t="s">
        <v>30</v>
      </c>
      <c r="AX255" s="13" t="s">
        <v>73</v>
      </c>
      <c r="AY255" s="259" t="s">
        <v>121</v>
      </c>
    </row>
    <row r="256" s="13" customFormat="1">
      <c r="A256" s="13"/>
      <c r="B256" s="248"/>
      <c r="C256" s="249"/>
      <c r="D256" s="250" t="s">
        <v>131</v>
      </c>
      <c r="E256" s="251" t="s">
        <v>1</v>
      </c>
      <c r="F256" s="252" t="s">
        <v>405</v>
      </c>
      <c r="G256" s="249"/>
      <c r="H256" s="253">
        <v>954.63499999999999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9" t="s">
        <v>131</v>
      </c>
      <c r="AU256" s="259" t="s">
        <v>83</v>
      </c>
      <c r="AV256" s="13" t="s">
        <v>83</v>
      </c>
      <c r="AW256" s="13" t="s">
        <v>30</v>
      </c>
      <c r="AX256" s="13" t="s">
        <v>73</v>
      </c>
      <c r="AY256" s="259" t="s">
        <v>121</v>
      </c>
    </row>
    <row r="257" s="13" customFormat="1">
      <c r="A257" s="13"/>
      <c r="B257" s="248"/>
      <c r="C257" s="249"/>
      <c r="D257" s="250" t="s">
        <v>131</v>
      </c>
      <c r="E257" s="251" t="s">
        <v>1</v>
      </c>
      <c r="F257" s="252" t="s">
        <v>406</v>
      </c>
      <c r="G257" s="249"/>
      <c r="H257" s="253">
        <v>763.70799999999997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131</v>
      </c>
      <c r="AU257" s="259" t="s">
        <v>83</v>
      </c>
      <c r="AV257" s="13" t="s">
        <v>83</v>
      </c>
      <c r="AW257" s="13" t="s">
        <v>30</v>
      </c>
      <c r="AX257" s="13" t="s">
        <v>73</v>
      </c>
      <c r="AY257" s="259" t="s">
        <v>121</v>
      </c>
    </row>
    <row r="258" s="14" customFormat="1">
      <c r="A258" s="14"/>
      <c r="B258" s="267"/>
      <c r="C258" s="268"/>
      <c r="D258" s="250" t="s">
        <v>131</v>
      </c>
      <c r="E258" s="269" t="s">
        <v>1</v>
      </c>
      <c r="F258" s="270" t="s">
        <v>239</v>
      </c>
      <c r="G258" s="268"/>
      <c r="H258" s="271">
        <v>5536.8829999999998</v>
      </c>
      <c r="I258" s="272"/>
      <c r="J258" s="268"/>
      <c r="K258" s="268"/>
      <c r="L258" s="273"/>
      <c r="M258" s="274"/>
      <c r="N258" s="275"/>
      <c r="O258" s="275"/>
      <c r="P258" s="275"/>
      <c r="Q258" s="275"/>
      <c r="R258" s="275"/>
      <c r="S258" s="275"/>
      <c r="T258" s="27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7" t="s">
        <v>131</v>
      </c>
      <c r="AU258" s="277" t="s">
        <v>83</v>
      </c>
      <c r="AV258" s="14" t="s">
        <v>147</v>
      </c>
      <c r="AW258" s="14" t="s">
        <v>30</v>
      </c>
      <c r="AX258" s="14" t="s">
        <v>81</v>
      </c>
      <c r="AY258" s="277" t="s">
        <v>121</v>
      </c>
    </row>
    <row r="259" s="2" customFormat="1" ht="24" customHeight="1">
      <c r="A259" s="38"/>
      <c r="B259" s="39"/>
      <c r="C259" s="235" t="s">
        <v>433</v>
      </c>
      <c r="D259" s="235" t="s">
        <v>124</v>
      </c>
      <c r="E259" s="236" t="s">
        <v>434</v>
      </c>
      <c r="F259" s="237" t="s">
        <v>435</v>
      </c>
      <c r="G259" s="238" t="s">
        <v>402</v>
      </c>
      <c r="H259" s="239">
        <v>2407</v>
      </c>
      <c r="I259" s="240"/>
      <c r="J259" s="241">
        <f>ROUND(I259*H259,2)</f>
        <v>0</v>
      </c>
      <c r="K259" s="237" t="s">
        <v>128</v>
      </c>
      <c r="L259" s="44"/>
      <c r="M259" s="242" t="s">
        <v>1</v>
      </c>
      <c r="N259" s="243" t="s">
        <v>38</v>
      </c>
      <c r="O259" s="91"/>
      <c r="P259" s="244">
        <f>O259*H259</f>
        <v>0</v>
      </c>
      <c r="Q259" s="244">
        <v>0</v>
      </c>
      <c r="R259" s="244">
        <f>Q259*H259</f>
        <v>0</v>
      </c>
      <c r="S259" s="244">
        <v>0</v>
      </c>
      <c r="T259" s="24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6" t="s">
        <v>147</v>
      </c>
      <c r="AT259" s="246" t="s">
        <v>124</v>
      </c>
      <c r="AU259" s="246" t="s">
        <v>83</v>
      </c>
      <c r="AY259" s="17" t="s">
        <v>121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17" t="s">
        <v>81</v>
      </c>
      <c r="BK259" s="247">
        <f>ROUND(I259*H259,2)</f>
        <v>0</v>
      </c>
      <c r="BL259" s="17" t="s">
        <v>147</v>
      </c>
      <c r="BM259" s="246" t="s">
        <v>436</v>
      </c>
    </row>
    <row r="260" s="13" customFormat="1">
      <c r="A260" s="13"/>
      <c r="B260" s="248"/>
      <c r="C260" s="249"/>
      <c r="D260" s="250" t="s">
        <v>131</v>
      </c>
      <c r="E260" s="251" t="s">
        <v>1</v>
      </c>
      <c r="F260" s="252" t="s">
        <v>408</v>
      </c>
      <c r="G260" s="249"/>
      <c r="H260" s="253">
        <v>962.79999999999995</v>
      </c>
      <c r="I260" s="254"/>
      <c r="J260" s="249"/>
      <c r="K260" s="249"/>
      <c r="L260" s="255"/>
      <c r="M260" s="256"/>
      <c r="N260" s="257"/>
      <c r="O260" s="257"/>
      <c r="P260" s="257"/>
      <c r="Q260" s="257"/>
      <c r="R260" s="257"/>
      <c r="S260" s="257"/>
      <c r="T260" s="25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9" t="s">
        <v>131</v>
      </c>
      <c r="AU260" s="259" t="s">
        <v>83</v>
      </c>
      <c r="AV260" s="13" t="s">
        <v>83</v>
      </c>
      <c r="AW260" s="13" t="s">
        <v>30</v>
      </c>
      <c r="AX260" s="13" t="s">
        <v>73</v>
      </c>
      <c r="AY260" s="259" t="s">
        <v>121</v>
      </c>
    </row>
    <row r="261" s="13" customFormat="1">
      <c r="A261" s="13"/>
      <c r="B261" s="248"/>
      <c r="C261" s="249"/>
      <c r="D261" s="250" t="s">
        <v>131</v>
      </c>
      <c r="E261" s="251" t="s">
        <v>1</v>
      </c>
      <c r="F261" s="252" t="s">
        <v>409</v>
      </c>
      <c r="G261" s="249"/>
      <c r="H261" s="253">
        <v>1444.2000000000001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9" t="s">
        <v>131</v>
      </c>
      <c r="AU261" s="259" t="s">
        <v>83</v>
      </c>
      <c r="AV261" s="13" t="s">
        <v>83</v>
      </c>
      <c r="AW261" s="13" t="s">
        <v>30</v>
      </c>
      <c r="AX261" s="13" t="s">
        <v>73</v>
      </c>
      <c r="AY261" s="259" t="s">
        <v>121</v>
      </c>
    </row>
    <row r="262" s="14" customFormat="1">
      <c r="A262" s="14"/>
      <c r="B262" s="267"/>
      <c r="C262" s="268"/>
      <c r="D262" s="250" t="s">
        <v>131</v>
      </c>
      <c r="E262" s="269" t="s">
        <v>1</v>
      </c>
      <c r="F262" s="270" t="s">
        <v>239</v>
      </c>
      <c r="G262" s="268"/>
      <c r="H262" s="271">
        <v>2407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7" t="s">
        <v>131</v>
      </c>
      <c r="AU262" s="277" t="s">
        <v>83</v>
      </c>
      <c r="AV262" s="14" t="s">
        <v>147</v>
      </c>
      <c r="AW262" s="14" t="s">
        <v>30</v>
      </c>
      <c r="AX262" s="14" t="s">
        <v>81</v>
      </c>
      <c r="AY262" s="277" t="s">
        <v>121</v>
      </c>
    </row>
    <row r="263" s="12" customFormat="1" ht="22.8" customHeight="1">
      <c r="A263" s="12"/>
      <c r="B263" s="219"/>
      <c r="C263" s="220"/>
      <c r="D263" s="221" t="s">
        <v>72</v>
      </c>
      <c r="E263" s="233" t="s">
        <v>437</v>
      </c>
      <c r="F263" s="233" t="s">
        <v>438</v>
      </c>
      <c r="G263" s="220"/>
      <c r="H263" s="220"/>
      <c r="I263" s="223"/>
      <c r="J263" s="234">
        <f>BK263</f>
        <v>0</v>
      </c>
      <c r="K263" s="220"/>
      <c r="L263" s="225"/>
      <c r="M263" s="226"/>
      <c r="N263" s="227"/>
      <c r="O263" s="227"/>
      <c r="P263" s="228">
        <f>P264</f>
        <v>0</v>
      </c>
      <c r="Q263" s="227"/>
      <c r="R263" s="228">
        <f>R264</f>
        <v>0</v>
      </c>
      <c r="S263" s="227"/>
      <c r="T263" s="229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0" t="s">
        <v>81</v>
      </c>
      <c r="AT263" s="231" t="s">
        <v>72</v>
      </c>
      <c r="AU263" s="231" t="s">
        <v>81</v>
      </c>
      <c r="AY263" s="230" t="s">
        <v>121</v>
      </c>
      <c r="BK263" s="232">
        <f>BK264</f>
        <v>0</v>
      </c>
    </row>
    <row r="264" s="2" customFormat="1" ht="24" customHeight="1">
      <c r="A264" s="38"/>
      <c r="B264" s="39"/>
      <c r="C264" s="235" t="s">
        <v>439</v>
      </c>
      <c r="D264" s="235" t="s">
        <v>124</v>
      </c>
      <c r="E264" s="236" t="s">
        <v>440</v>
      </c>
      <c r="F264" s="237" t="s">
        <v>441</v>
      </c>
      <c r="G264" s="238" t="s">
        <v>402</v>
      </c>
      <c r="H264" s="239">
        <v>307.94299999999998</v>
      </c>
      <c r="I264" s="240"/>
      <c r="J264" s="241">
        <f>ROUND(I264*H264,2)</f>
        <v>0</v>
      </c>
      <c r="K264" s="237" t="s">
        <v>128</v>
      </c>
      <c r="L264" s="44"/>
      <c r="M264" s="299" t="s">
        <v>1</v>
      </c>
      <c r="N264" s="300" t="s">
        <v>38</v>
      </c>
      <c r="O264" s="301"/>
      <c r="P264" s="302">
        <f>O264*H264</f>
        <v>0</v>
      </c>
      <c r="Q264" s="302">
        <v>0</v>
      </c>
      <c r="R264" s="302">
        <f>Q264*H264</f>
        <v>0</v>
      </c>
      <c r="S264" s="302">
        <v>0</v>
      </c>
      <c r="T264" s="30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6" t="s">
        <v>147</v>
      </c>
      <c r="AT264" s="246" t="s">
        <v>124</v>
      </c>
      <c r="AU264" s="246" t="s">
        <v>83</v>
      </c>
      <c r="AY264" s="17" t="s">
        <v>121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7" t="s">
        <v>81</v>
      </c>
      <c r="BK264" s="247">
        <f>ROUND(I264*H264,2)</f>
        <v>0</v>
      </c>
      <c r="BL264" s="17" t="s">
        <v>147</v>
      </c>
      <c r="BM264" s="246" t="s">
        <v>442</v>
      </c>
    </row>
    <row r="265" s="2" customFormat="1" ht="6.96" customHeight="1">
      <c r="A265" s="38"/>
      <c r="B265" s="66"/>
      <c r="C265" s="67"/>
      <c r="D265" s="67"/>
      <c r="E265" s="67"/>
      <c r="F265" s="67"/>
      <c r="G265" s="67"/>
      <c r="H265" s="67"/>
      <c r="I265" s="183"/>
      <c r="J265" s="67"/>
      <c r="K265" s="67"/>
      <c r="L265" s="44"/>
      <c r="M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</row>
  </sheetData>
  <sheetProtection sheet="1" autoFilter="0" formatColumns="0" formatRows="0" objects="1" scenarios="1" spinCount="100000" saltValue="6Cb+Keg2btIf0Qq+l4veEdYsqz/rNtTNuzuDgO0M84BK3w5ZoF8LL0+rw/JEgJEOlytx5HusFHvVmEhBejaQlQ==" hashValue="PVBSE10QrNs8dK/QuMKUHQCNx9x225cOERfQjFA2NXojt3RaFWKiaSG8gfJ0AoGIgyJUDXYT3+dCIsIkd7lGnw==" algorithmName="SHA-512" password="CC35"/>
  <autoFilter ref="C122:K26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  <c r="AZ2" s="266" t="s">
        <v>197</v>
      </c>
      <c r="BA2" s="266" t="s">
        <v>198</v>
      </c>
      <c r="BB2" s="266" t="s">
        <v>127</v>
      </c>
      <c r="BC2" s="266" t="s">
        <v>443</v>
      </c>
      <c r="BD2" s="266" t="s">
        <v>83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83</v>
      </c>
      <c r="AZ3" s="266" t="s">
        <v>200</v>
      </c>
      <c r="BA3" s="266" t="s">
        <v>201</v>
      </c>
      <c r="BB3" s="266" t="s">
        <v>202</v>
      </c>
      <c r="BC3" s="266" t="s">
        <v>444</v>
      </c>
      <c r="BD3" s="266" t="s">
        <v>83</v>
      </c>
    </row>
    <row r="4" s="1" customFormat="1" ht="24.96" customHeight="1">
      <c r="B4" s="20"/>
      <c r="D4" s="140" t="s">
        <v>91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>Jižní spojka I.,č akce 13500 a Jižní Spojka II.,č. akce 13501, Praha 4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92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445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30. 10. 2019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21</v>
      </c>
      <c r="F15" s="38"/>
      <c r="G15" s="38"/>
      <c r="H15" s="38"/>
      <c r="I15" s="147" t="s">
        <v>26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21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31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21</v>
      </c>
      <c r="F24" s="38"/>
      <c r="G24" s="38"/>
      <c r="H24" s="38"/>
      <c r="I24" s="147" t="s">
        <v>26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32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33</v>
      </c>
      <c r="E30" s="38"/>
      <c r="F30" s="38"/>
      <c r="G30" s="38"/>
      <c r="H30" s="38"/>
      <c r="I30" s="144"/>
      <c r="J30" s="157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35</v>
      </c>
      <c r="G32" s="38"/>
      <c r="H32" s="38"/>
      <c r="I32" s="159" t="s">
        <v>34</v>
      </c>
      <c r="J32" s="158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37</v>
      </c>
      <c r="E33" s="142" t="s">
        <v>38</v>
      </c>
      <c r="F33" s="161">
        <f>ROUND((SUM(BE122:BE235)),  2)</f>
        <v>0</v>
      </c>
      <c r="G33" s="38"/>
      <c r="H33" s="38"/>
      <c r="I33" s="162">
        <v>0.20999999999999999</v>
      </c>
      <c r="J33" s="161">
        <f>ROUND(((SUM(BE122:BE235))*I33),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39</v>
      </c>
      <c r="F34" s="161">
        <f>ROUND((SUM(BF122:BF235)),  2)</f>
        <v>0</v>
      </c>
      <c r="G34" s="38"/>
      <c r="H34" s="38"/>
      <c r="I34" s="162">
        <v>0.14999999999999999</v>
      </c>
      <c r="J34" s="161">
        <f>ROUND(((SUM(BF122:BF235))*I34),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40</v>
      </c>
      <c r="F35" s="161">
        <f>ROUND((SUM(BG122:BG235)),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41</v>
      </c>
      <c r="F36" s="161">
        <f>ROUND((SUM(BH122:BH235)),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42</v>
      </c>
      <c r="F37" s="161">
        <f>ROUND((SUM(BI122:BI235)),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43</v>
      </c>
      <c r="E39" s="165"/>
      <c r="F39" s="165"/>
      <c r="G39" s="166" t="s">
        <v>44</v>
      </c>
      <c r="H39" s="167" t="s">
        <v>45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46</v>
      </c>
      <c r="E50" s="172"/>
      <c r="F50" s="172"/>
      <c r="G50" s="171" t="s">
        <v>47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48</v>
      </c>
      <c r="E61" s="175"/>
      <c r="F61" s="176" t="s">
        <v>49</v>
      </c>
      <c r="G61" s="174" t="s">
        <v>48</v>
      </c>
      <c r="H61" s="175"/>
      <c r="I61" s="177"/>
      <c r="J61" s="178" t="s">
        <v>49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50</v>
      </c>
      <c r="E65" s="179"/>
      <c r="F65" s="179"/>
      <c r="G65" s="171" t="s">
        <v>51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48</v>
      </c>
      <c r="E76" s="175"/>
      <c r="F76" s="176" t="s">
        <v>49</v>
      </c>
      <c r="G76" s="174" t="s">
        <v>48</v>
      </c>
      <c r="H76" s="175"/>
      <c r="I76" s="177"/>
      <c r="J76" s="178" t="s">
        <v>49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Jižní spojka I.,č akce 13500 a Jižní Spojka II.,č. akce 13501, Praha 4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03 - Úsek C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7" t="s">
        <v>22</v>
      </c>
      <c r="J89" s="79" t="str">
        <f>IF(J12="","",J12)</f>
        <v>30. 10. 2019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95</v>
      </c>
      <c r="D94" s="189"/>
      <c r="E94" s="189"/>
      <c r="F94" s="189"/>
      <c r="G94" s="189"/>
      <c r="H94" s="189"/>
      <c r="I94" s="190"/>
      <c r="J94" s="191" t="s">
        <v>96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97</v>
      </c>
      <c r="D96" s="40"/>
      <c r="E96" s="40"/>
      <c r="F96" s="40"/>
      <c r="G96" s="40"/>
      <c r="H96" s="40"/>
      <c r="I96" s="14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s="9" customFormat="1" ht="24.96" customHeight="1">
      <c r="A97" s="9"/>
      <c r="B97" s="193"/>
      <c r="C97" s="194"/>
      <c r="D97" s="195" t="s">
        <v>205</v>
      </c>
      <c r="E97" s="196"/>
      <c r="F97" s="196"/>
      <c r="G97" s="196"/>
      <c r="H97" s="196"/>
      <c r="I97" s="197"/>
      <c r="J97" s="198">
        <f>J123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206</v>
      </c>
      <c r="E98" s="203"/>
      <c r="F98" s="203"/>
      <c r="G98" s="203"/>
      <c r="H98" s="203"/>
      <c r="I98" s="204"/>
      <c r="J98" s="205">
        <f>J124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207</v>
      </c>
      <c r="E99" s="203"/>
      <c r="F99" s="203"/>
      <c r="G99" s="203"/>
      <c r="H99" s="203"/>
      <c r="I99" s="204"/>
      <c r="J99" s="205">
        <f>J133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209</v>
      </c>
      <c r="E100" s="203"/>
      <c r="F100" s="203"/>
      <c r="G100" s="203"/>
      <c r="H100" s="203"/>
      <c r="I100" s="204"/>
      <c r="J100" s="205">
        <f>J149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210</v>
      </c>
      <c r="E101" s="203"/>
      <c r="F101" s="203"/>
      <c r="G101" s="203"/>
      <c r="H101" s="203"/>
      <c r="I101" s="204"/>
      <c r="J101" s="205">
        <f>J213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211</v>
      </c>
      <c r="E102" s="203"/>
      <c r="F102" s="203"/>
      <c r="G102" s="203"/>
      <c r="H102" s="203"/>
      <c r="I102" s="204"/>
      <c r="J102" s="205">
        <f>J234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14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18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18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106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7" t="str">
        <f>E7</f>
        <v>Jižní spojka I.,č akce 13500 a Jižní Spojka II.,č. akce 13501, Praha 4</v>
      </c>
      <c r="F112" s="32"/>
      <c r="G112" s="32"/>
      <c r="H112" s="32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92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03 - Úsek C</v>
      </c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147" t="s">
        <v>22</v>
      </c>
      <c r="J116" s="79" t="str">
        <f>IF(J12="","",J12)</f>
        <v>30. 10. 2019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147" t="s">
        <v>29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147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207"/>
      <c r="B121" s="208"/>
      <c r="C121" s="209" t="s">
        <v>107</v>
      </c>
      <c r="D121" s="210" t="s">
        <v>58</v>
      </c>
      <c r="E121" s="210" t="s">
        <v>54</v>
      </c>
      <c r="F121" s="210" t="s">
        <v>55</v>
      </c>
      <c r="G121" s="210" t="s">
        <v>108</v>
      </c>
      <c r="H121" s="210" t="s">
        <v>109</v>
      </c>
      <c r="I121" s="211" t="s">
        <v>110</v>
      </c>
      <c r="J121" s="210" t="s">
        <v>96</v>
      </c>
      <c r="K121" s="212" t="s">
        <v>111</v>
      </c>
      <c r="L121" s="213"/>
      <c r="M121" s="100" t="s">
        <v>1</v>
      </c>
      <c r="N121" s="101" t="s">
        <v>37</v>
      </c>
      <c r="O121" s="101" t="s">
        <v>112</v>
      </c>
      <c r="P121" s="101" t="s">
        <v>113</v>
      </c>
      <c r="Q121" s="101" t="s">
        <v>114</v>
      </c>
      <c r="R121" s="101" t="s">
        <v>115</v>
      </c>
      <c r="S121" s="101" t="s">
        <v>116</v>
      </c>
      <c r="T121" s="102" t="s">
        <v>117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="2" customFormat="1" ht="22.8" customHeight="1">
      <c r="A122" s="38"/>
      <c r="B122" s="39"/>
      <c r="C122" s="107" t="s">
        <v>118</v>
      </c>
      <c r="D122" s="40"/>
      <c r="E122" s="40"/>
      <c r="F122" s="40"/>
      <c r="G122" s="40"/>
      <c r="H122" s="40"/>
      <c r="I122" s="144"/>
      <c r="J122" s="214">
        <f>BK122</f>
        <v>0</v>
      </c>
      <c r="K122" s="40"/>
      <c r="L122" s="44"/>
      <c r="M122" s="103"/>
      <c r="N122" s="215"/>
      <c r="O122" s="104"/>
      <c r="P122" s="216">
        <f>P123</f>
        <v>0</v>
      </c>
      <c r="Q122" s="104"/>
      <c r="R122" s="216">
        <f>R123</f>
        <v>22.944865000000004</v>
      </c>
      <c r="S122" s="104"/>
      <c r="T122" s="217">
        <f>T123</f>
        <v>1250.5588000000003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98</v>
      </c>
      <c r="BK122" s="218">
        <f>BK123</f>
        <v>0</v>
      </c>
    </row>
    <row r="123" s="12" customFormat="1" ht="25.92" customHeight="1">
      <c r="A123" s="12"/>
      <c r="B123" s="219"/>
      <c r="C123" s="220"/>
      <c r="D123" s="221" t="s">
        <v>72</v>
      </c>
      <c r="E123" s="222" t="s">
        <v>212</v>
      </c>
      <c r="F123" s="222" t="s">
        <v>213</v>
      </c>
      <c r="G123" s="220"/>
      <c r="H123" s="220"/>
      <c r="I123" s="223"/>
      <c r="J123" s="224">
        <f>BK123</f>
        <v>0</v>
      </c>
      <c r="K123" s="220"/>
      <c r="L123" s="225"/>
      <c r="M123" s="226"/>
      <c r="N123" s="227"/>
      <c r="O123" s="227"/>
      <c r="P123" s="228">
        <f>P124+P133+P149+P213+P234</f>
        <v>0</v>
      </c>
      <c r="Q123" s="227"/>
      <c r="R123" s="228">
        <f>R124+R133+R149+R213+R234</f>
        <v>22.944865000000004</v>
      </c>
      <c r="S123" s="227"/>
      <c r="T123" s="229">
        <f>T124+T133+T149+T213+T234</f>
        <v>1250.5588000000003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81</v>
      </c>
      <c r="AT123" s="231" t="s">
        <v>72</v>
      </c>
      <c r="AU123" s="231" t="s">
        <v>73</v>
      </c>
      <c r="AY123" s="230" t="s">
        <v>121</v>
      </c>
      <c r="BK123" s="232">
        <f>BK124+BK133+BK149+BK213+BK234</f>
        <v>0</v>
      </c>
    </row>
    <row r="124" s="12" customFormat="1" ht="22.8" customHeight="1">
      <c r="A124" s="12"/>
      <c r="B124" s="219"/>
      <c r="C124" s="220"/>
      <c r="D124" s="221" t="s">
        <v>72</v>
      </c>
      <c r="E124" s="233" t="s">
        <v>81</v>
      </c>
      <c r="F124" s="233" t="s">
        <v>214</v>
      </c>
      <c r="G124" s="220"/>
      <c r="H124" s="220"/>
      <c r="I124" s="223"/>
      <c r="J124" s="234">
        <f>BK124</f>
        <v>0</v>
      </c>
      <c r="K124" s="220"/>
      <c r="L124" s="225"/>
      <c r="M124" s="226"/>
      <c r="N124" s="227"/>
      <c r="O124" s="227"/>
      <c r="P124" s="228">
        <f>SUM(P125:P132)</f>
        <v>0</v>
      </c>
      <c r="Q124" s="227"/>
      <c r="R124" s="228">
        <f>SUM(R125:R132)</f>
        <v>0.47458200000000006</v>
      </c>
      <c r="S124" s="227"/>
      <c r="T124" s="229">
        <f>SUM(T125:T132)</f>
        <v>973.49040000000014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81</v>
      </c>
      <c r="AT124" s="231" t="s">
        <v>72</v>
      </c>
      <c r="AU124" s="231" t="s">
        <v>81</v>
      </c>
      <c r="AY124" s="230" t="s">
        <v>121</v>
      </c>
      <c r="BK124" s="232">
        <f>SUM(BK125:BK132)</f>
        <v>0</v>
      </c>
    </row>
    <row r="125" s="2" customFormat="1" ht="24" customHeight="1">
      <c r="A125" s="38"/>
      <c r="B125" s="39"/>
      <c r="C125" s="235" t="s">
        <v>81</v>
      </c>
      <c r="D125" s="235" t="s">
        <v>124</v>
      </c>
      <c r="E125" s="236" t="s">
        <v>215</v>
      </c>
      <c r="F125" s="237" t="s">
        <v>216</v>
      </c>
      <c r="G125" s="238" t="s">
        <v>202</v>
      </c>
      <c r="H125" s="239">
        <v>2172</v>
      </c>
      <c r="I125" s="240"/>
      <c r="J125" s="241">
        <f>ROUND(I125*H125,2)</f>
        <v>0</v>
      </c>
      <c r="K125" s="237" t="s">
        <v>128</v>
      </c>
      <c r="L125" s="44"/>
      <c r="M125" s="242" t="s">
        <v>1</v>
      </c>
      <c r="N125" s="243" t="s">
        <v>38</v>
      </c>
      <c r="O125" s="91"/>
      <c r="P125" s="244">
        <f>O125*H125</f>
        <v>0</v>
      </c>
      <c r="Q125" s="244">
        <v>0.00012999999999999999</v>
      </c>
      <c r="R125" s="244">
        <f>Q125*H125</f>
        <v>0.28236</v>
      </c>
      <c r="S125" s="244">
        <v>0.25600000000000001</v>
      </c>
      <c r="T125" s="245">
        <f>S125*H125</f>
        <v>556.03200000000004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147</v>
      </c>
      <c r="AT125" s="246" t="s">
        <v>124</v>
      </c>
      <c r="AU125" s="246" t="s">
        <v>83</v>
      </c>
      <c r="AY125" s="17" t="s">
        <v>121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81</v>
      </c>
      <c r="BK125" s="247">
        <f>ROUND(I125*H125,2)</f>
        <v>0</v>
      </c>
      <c r="BL125" s="17" t="s">
        <v>147</v>
      </c>
      <c r="BM125" s="246" t="s">
        <v>446</v>
      </c>
    </row>
    <row r="126" s="13" customFormat="1">
      <c r="A126" s="13"/>
      <c r="B126" s="248"/>
      <c r="C126" s="249"/>
      <c r="D126" s="250" t="s">
        <v>131</v>
      </c>
      <c r="E126" s="251" t="s">
        <v>200</v>
      </c>
      <c r="F126" s="252" t="s">
        <v>447</v>
      </c>
      <c r="G126" s="249"/>
      <c r="H126" s="253">
        <v>2172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9" t="s">
        <v>131</v>
      </c>
      <c r="AU126" s="259" t="s">
        <v>83</v>
      </c>
      <c r="AV126" s="13" t="s">
        <v>83</v>
      </c>
      <c r="AW126" s="13" t="s">
        <v>30</v>
      </c>
      <c r="AX126" s="13" t="s">
        <v>81</v>
      </c>
      <c r="AY126" s="259" t="s">
        <v>121</v>
      </c>
    </row>
    <row r="127" s="2" customFormat="1" ht="24" customHeight="1">
      <c r="A127" s="38"/>
      <c r="B127" s="39"/>
      <c r="C127" s="235" t="s">
        <v>83</v>
      </c>
      <c r="D127" s="235" t="s">
        <v>124</v>
      </c>
      <c r="E127" s="236" t="s">
        <v>219</v>
      </c>
      <c r="F127" s="237" t="s">
        <v>220</v>
      </c>
      <c r="G127" s="238" t="s">
        <v>202</v>
      </c>
      <c r="H127" s="239">
        <v>543</v>
      </c>
      <c r="I127" s="240"/>
      <c r="J127" s="241">
        <f>ROUND(I127*H127,2)</f>
        <v>0</v>
      </c>
      <c r="K127" s="237" t="s">
        <v>128</v>
      </c>
      <c r="L127" s="44"/>
      <c r="M127" s="242" t="s">
        <v>1</v>
      </c>
      <c r="N127" s="243" t="s">
        <v>38</v>
      </c>
      <c r="O127" s="91"/>
      <c r="P127" s="244">
        <f>O127*H127</f>
        <v>0</v>
      </c>
      <c r="Q127" s="244">
        <v>9.0000000000000006E-05</v>
      </c>
      <c r="R127" s="244">
        <f>Q127*H127</f>
        <v>0.048870000000000004</v>
      </c>
      <c r="S127" s="244">
        <v>0.25600000000000001</v>
      </c>
      <c r="T127" s="245">
        <f>S127*H127</f>
        <v>139.00800000000001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147</v>
      </c>
      <c r="AT127" s="246" t="s">
        <v>124</v>
      </c>
      <c r="AU127" s="246" t="s">
        <v>83</v>
      </c>
      <c r="AY127" s="17" t="s">
        <v>121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81</v>
      </c>
      <c r="BK127" s="247">
        <f>ROUND(I127*H127,2)</f>
        <v>0</v>
      </c>
      <c r="BL127" s="17" t="s">
        <v>147</v>
      </c>
      <c r="BM127" s="246" t="s">
        <v>448</v>
      </c>
    </row>
    <row r="128" s="13" customFormat="1">
      <c r="A128" s="13"/>
      <c r="B128" s="248"/>
      <c r="C128" s="249"/>
      <c r="D128" s="250" t="s">
        <v>131</v>
      </c>
      <c r="E128" s="251" t="s">
        <v>1</v>
      </c>
      <c r="F128" s="252" t="s">
        <v>222</v>
      </c>
      <c r="G128" s="249"/>
      <c r="H128" s="253">
        <v>543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131</v>
      </c>
      <c r="AU128" s="259" t="s">
        <v>83</v>
      </c>
      <c r="AV128" s="13" t="s">
        <v>83</v>
      </c>
      <c r="AW128" s="13" t="s">
        <v>30</v>
      </c>
      <c r="AX128" s="13" t="s">
        <v>81</v>
      </c>
      <c r="AY128" s="259" t="s">
        <v>121</v>
      </c>
    </row>
    <row r="129" s="2" customFormat="1" ht="24" customHeight="1">
      <c r="A129" s="38"/>
      <c r="B129" s="39"/>
      <c r="C129" s="235" t="s">
        <v>140</v>
      </c>
      <c r="D129" s="235" t="s">
        <v>124</v>
      </c>
      <c r="E129" s="236" t="s">
        <v>223</v>
      </c>
      <c r="F129" s="237" t="s">
        <v>224</v>
      </c>
      <c r="G129" s="238" t="s">
        <v>202</v>
      </c>
      <c r="H129" s="239">
        <v>434.39999999999998</v>
      </c>
      <c r="I129" s="240"/>
      <c r="J129" s="241">
        <f>ROUND(I129*H129,2)</f>
        <v>0</v>
      </c>
      <c r="K129" s="237" t="s">
        <v>128</v>
      </c>
      <c r="L129" s="44"/>
      <c r="M129" s="242" t="s">
        <v>1</v>
      </c>
      <c r="N129" s="243" t="s">
        <v>38</v>
      </c>
      <c r="O129" s="91"/>
      <c r="P129" s="244">
        <f>O129*H129</f>
        <v>0</v>
      </c>
      <c r="Q129" s="244">
        <v>8.0000000000000007E-05</v>
      </c>
      <c r="R129" s="244">
        <f>Q129*H129</f>
        <v>0.034751999999999998</v>
      </c>
      <c r="S129" s="244">
        <v>0.25600000000000001</v>
      </c>
      <c r="T129" s="245">
        <f>S129*H129</f>
        <v>111.2064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147</v>
      </c>
      <c r="AT129" s="246" t="s">
        <v>124</v>
      </c>
      <c r="AU129" s="246" t="s">
        <v>83</v>
      </c>
      <c r="AY129" s="17" t="s">
        <v>121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81</v>
      </c>
      <c r="BK129" s="247">
        <f>ROUND(I129*H129,2)</f>
        <v>0</v>
      </c>
      <c r="BL129" s="17" t="s">
        <v>147</v>
      </c>
      <c r="BM129" s="246" t="s">
        <v>449</v>
      </c>
    </row>
    <row r="130" s="13" customFormat="1">
      <c r="A130" s="13"/>
      <c r="B130" s="248"/>
      <c r="C130" s="249"/>
      <c r="D130" s="250" t="s">
        <v>131</v>
      </c>
      <c r="E130" s="251" t="s">
        <v>1</v>
      </c>
      <c r="F130" s="252" t="s">
        <v>226</v>
      </c>
      <c r="G130" s="249"/>
      <c r="H130" s="253">
        <v>434.39999999999998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131</v>
      </c>
      <c r="AU130" s="259" t="s">
        <v>83</v>
      </c>
      <c r="AV130" s="13" t="s">
        <v>83</v>
      </c>
      <c r="AW130" s="13" t="s">
        <v>30</v>
      </c>
      <c r="AX130" s="13" t="s">
        <v>81</v>
      </c>
      <c r="AY130" s="259" t="s">
        <v>121</v>
      </c>
    </row>
    <row r="131" s="2" customFormat="1" ht="24" customHeight="1">
      <c r="A131" s="38"/>
      <c r="B131" s="39"/>
      <c r="C131" s="235" t="s">
        <v>147</v>
      </c>
      <c r="D131" s="235" t="s">
        <v>124</v>
      </c>
      <c r="E131" s="236" t="s">
        <v>227</v>
      </c>
      <c r="F131" s="237" t="s">
        <v>228</v>
      </c>
      <c r="G131" s="238" t="s">
        <v>202</v>
      </c>
      <c r="H131" s="239">
        <v>2172</v>
      </c>
      <c r="I131" s="240"/>
      <c r="J131" s="241">
        <f>ROUND(I131*H131,2)</f>
        <v>0</v>
      </c>
      <c r="K131" s="237" t="s">
        <v>128</v>
      </c>
      <c r="L131" s="44"/>
      <c r="M131" s="242" t="s">
        <v>1</v>
      </c>
      <c r="N131" s="243" t="s">
        <v>38</v>
      </c>
      <c r="O131" s="91"/>
      <c r="P131" s="244">
        <f>O131*H131</f>
        <v>0</v>
      </c>
      <c r="Q131" s="244">
        <v>5.0000000000000002E-05</v>
      </c>
      <c r="R131" s="244">
        <f>Q131*H131</f>
        <v>0.1086</v>
      </c>
      <c r="S131" s="244">
        <v>0.076999999999999999</v>
      </c>
      <c r="T131" s="245">
        <f>S131*H131</f>
        <v>167.244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147</v>
      </c>
      <c r="AT131" s="246" t="s">
        <v>124</v>
      </c>
      <c r="AU131" s="246" t="s">
        <v>83</v>
      </c>
      <c r="AY131" s="17" t="s">
        <v>121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81</v>
      </c>
      <c r="BK131" s="247">
        <f>ROUND(I131*H131,2)</f>
        <v>0</v>
      </c>
      <c r="BL131" s="17" t="s">
        <v>147</v>
      </c>
      <c r="BM131" s="246" t="s">
        <v>450</v>
      </c>
    </row>
    <row r="132" s="13" customFormat="1">
      <c r="A132" s="13"/>
      <c r="B132" s="248"/>
      <c r="C132" s="249"/>
      <c r="D132" s="250" t="s">
        <v>131</v>
      </c>
      <c r="E132" s="251" t="s">
        <v>1</v>
      </c>
      <c r="F132" s="252" t="s">
        <v>200</v>
      </c>
      <c r="G132" s="249"/>
      <c r="H132" s="253">
        <v>2172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131</v>
      </c>
      <c r="AU132" s="259" t="s">
        <v>83</v>
      </c>
      <c r="AV132" s="13" t="s">
        <v>83</v>
      </c>
      <c r="AW132" s="13" t="s">
        <v>30</v>
      </c>
      <c r="AX132" s="13" t="s">
        <v>81</v>
      </c>
      <c r="AY132" s="259" t="s">
        <v>121</v>
      </c>
    </row>
    <row r="133" s="12" customFormat="1" ht="22.8" customHeight="1">
      <c r="A133" s="12"/>
      <c r="B133" s="219"/>
      <c r="C133" s="220"/>
      <c r="D133" s="221" t="s">
        <v>72</v>
      </c>
      <c r="E133" s="233" t="s">
        <v>120</v>
      </c>
      <c r="F133" s="233" t="s">
        <v>234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SUM(P134:P148)</f>
        <v>0</v>
      </c>
      <c r="Q133" s="227"/>
      <c r="R133" s="228">
        <f>SUM(R134:R148)</f>
        <v>19.113600000000002</v>
      </c>
      <c r="S133" s="227"/>
      <c r="T133" s="229">
        <f>SUM(T134:T148)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81</v>
      </c>
      <c r="AT133" s="231" t="s">
        <v>72</v>
      </c>
      <c r="AU133" s="231" t="s">
        <v>81</v>
      </c>
      <c r="AY133" s="230" t="s">
        <v>121</v>
      </c>
      <c r="BK133" s="232">
        <f>SUM(BK134:BK148)</f>
        <v>0</v>
      </c>
    </row>
    <row r="134" s="2" customFormat="1" ht="24" customHeight="1">
      <c r="A134" s="38"/>
      <c r="B134" s="39"/>
      <c r="C134" s="235" t="s">
        <v>120</v>
      </c>
      <c r="D134" s="235" t="s">
        <v>124</v>
      </c>
      <c r="E134" s="236" t="s">
        <v>235</v>
      </c>
      <c r="F134" s="237" t="s">
        <v>236</v>
      </c>
      <c r="G134" s="238" t="s">
        <v>202</v>
      </c>
      <c r="H134" s="239">
        <v>5321.3999999999996</v>
      </c>
      <c r="I134" s="240"/>
      <c r="J134" s="241">
        <f>ROUND(I134*H134,2)</f>
        <v>0</v>
      </c>
      <c r="K134" s="237" t="s">
        <v>128</v>
      </c>
      <c r="L134" s="44"/>
      <c r="M134" s="242" t="s">
        <v>1</v>
      </c>
      <c r="N134" s="243" t="s">
        <v>38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147</v>
      </c>
      <c r="AT134" s="246" t="s">
        <v>124</v>
      </c>
      <c r="AU134" s="246" t="s">
        <v>83</v>
      </c>
      <c r="AY134" s="17" t="s">
        <v>121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81</v>
      </c>
      <c r="BK134" s="247">
        <f>ROUND(I134*H134,2)</f>
        <v>0</v>
      </c>
      <c r="BL134" s="17" t="s">
        <v>147</v>
      </c>
      <c r="BM134" s="246" t="s">
        <v>451</v>
      </c>
    </row>
    <row r="135" s="13" customFormat="1">
      <c r="A135" s="13"/>
      <c r="B135" s="248"/>
      <c r="C135" s="249"/>
      <c r="D135" s="250" t="s">
        <v>131</v>
      </c>
      <c r="E135" s="251" t="s">
        <v>1</v>
      </c>
      <c r="F135" s="252" t="s">
        <v>222</v>
      </c>
      <c r="G135" s="249"/>
      <c r="H135" s="253">
        <v>543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131</v>
      </c>
      <c r="AU135" s="259" t="s">
        <v>83</v>
      </c>
      <c r="AV135" s="13" t="s">
        <v>83</v>
      </c>
      <c r="AW135" s="13" t="s">
        <v>30</v>
      </c>
      <c r="AX135" s="13" t="s">
        <v>73</v>
      </c>
      <c r="AY135" s="259" t="s">
        <v>121</v>
      </c>
    </row>
    <row r="136" s="13" customFormat="1">
      <c r="A136" s="13"/>
      <c r="B136" s="248"/>
      <c r="C136" s="249"/>
      <c r="D136" s="250" t="s">
        <v>131</v>
      </c>
      <c r="E136" s="251" t="s">
        <v>1</v>
      </c>
      <c r="F136" s="252" t="s">
        <v>226</v>
      </c>
      <c r="G136" s="249"/>
      <c r="H136" s="253">
        <v>434.39999999999998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131</v>
      </c>
      <c r="AU136" s="259" t="s">
        <v>83</v>
      </c>
      <c r="AV136" s="13" t="s">
        <v>83</v>
      </c>
      <c r="AW136" s="13" t="s">
        <v>30</v>
      </c>
      <c r="AX136" s="13" t="s">
        <v>73</v>
      </c>
      <c r="AY136" s="259" t="s">
        <v>121</v>
      </c>
    </row>
    <row r="137" s="13" customFormat="1">
      <c r="A137" s="13"/>
      <c r="B137" s="248"/>
      <c r="C137" s="249"/>
      <c r="D137" s="250" t="s">
        <v>131</v>
      </c>
      <c r="E137" s="251" t="s">
        <v>1</v>
      </c>
      <c r="F137" s="252" t="s">
        <v>238</v>
      </c>
      <c r="G137" s="249"/>
      <c r="H137" s="253">
        <v>4344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131</v>
      </c>
      <c r="AU137" s="259" t="s">
        <v>83</v>
      </c>
      <c r="AV137" s="13" t="s">
        <v>83</v>
      </c>
      <c r="AW137" s="13" t="s">
        <v>30</v>
      </c>
      <c r="AX137" s="13" t="s">
        <v>73</v>
      </c>
      <c r="AY137" s="259" t="s">
        <v>121</v>
      </c>
    </row>
    <row r="138" s="14" customFormat="1">
      <c r="A138" s="14"/>
      <c r="B138" s="267"/>
      <c r="C138" s="268"/>
      <c r="D138" s="250" t="s">
        <v>131</v>
      </c>
      <c r="E138" s="269" t="s">
        <v>1</v>
      </c>
      <c r="F138" s="270" t="s">
        <v>239</v>
      </c>
      <c r="G138" s="268"/>
      <c r="H138" s="271">
        <v>5321.3999999999996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7" t="s">
        <v>131</v>
      </c>
      <c r="AU138" s="277" t="s">
        <v>83</v>
      </c>
      <c r="AV138" s="14" t="s">
        <v>147</v>
      </c>
      <c r="AW138" s="14" t="s">
        <v>30</v>
      </c>
      <c r="AX138" s="14" t="s">
        <v>81</v>
      </c>
      <c r="AY138" s="277" t="s">
        <v>121</v>
      </c>
    </row>
    <row r="139" s="2" customFormat="1" ht="24" customHeight="1">
      <c r="A139" s="38"/>
      <c r="B139" s="39"/>
      <c r="C139" s="235" t="s">
        <v>156</v>
      </c>
      <c r="D139" s="235" t="s">
        <v>124</v>
      </c>
      <c r="E139" s="236" t="s">
        <v>240</v>
      </c>
      <c r="F139" s="237" t="s">
        <v>241</v>
      </c>
      <c r="G139" s="238" t="s">
        <v>202</v>
      </c>
      <c r="H139" s="239">
        <v>977.39999999999998</v>
      </c>
      <c r="I139" s="240"/>
      <c r="J139" s="241">
        <f>ROUND(I139*H139,2)</f>
        <v>0</v>
      </c>
      <c r="K139" s="237" t="s">
        <v>128</v>
      </c>
      <c r="L139" s="44"/>
      <c r="M139" s="242" t="s">
        <v>1</v>
      </c>
      <c r="N139" s="243" t="s">
        <v>38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147</v>
      </c>
      <c r="AT139" s="246" t="s">
        <v>124</v>
      </c>
      <c r="AU139" s="246" t="s">
        <v>83</v>
      </c>
      <c r="AY139" s="17" t="s">
        <v>121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81</v>
      </c>
      <c r="BK139" s="247">
        <f>ROUND(I139*H139,2)</f>
        <v>0</v>
      </c>
      <c r="BL139" s="17" t="s">
        <v>147</v>
      </c>
      <c r="BM139" s="246" t="s">
        <v>452</v>
      </c>
    </row>
    <row r="140" s="13" customFormat="1">
      <c r="A140" s="13"/>
      <c r="B140" s="248"/>
      <c r="C140" s="249"/>
      <c r="D140" s="250" t="s">
        <v>131</v>
      </c>
      <c r="E140" s="251" t="s">
        <v>1</v>
      </c>
      <c r="F140" s="252" t="s">
        <v>222</v>
      </c>
      <c r="G140" s="249"/>
      <c r="H140" s="253">
        <v>543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131</v>
      </c>
      <c r="AU140" s="259" t="s">
        <v>83</v>
      </c>
      <c r="AV140" s="13" t="s">
        <v>83</v>
      </c>
      <c r="AW140" s="13" t="s">
        <v>30</v>
      </c>
      <c r="AX140" s="13" t="s">
        <v>73</v>
      </c>
      <c r="AY140" s="259" t="s">
        <v>121</v>
      </c>
    </row>
    <row r="141" s="13" customFormat="1">
      <c r="A141" s="13"/>
      <c r="B141" s="248"/>
      <c r="C141" s="249"/>
      <c r="D141" s="250" t="s">
        <v>131</v>
      </c>
      <c r="E141" s="251" t="s">
        <v>1</v>
      </c>
      <c r="F141" s="252" t="s">
        <v>226</v>
      </c>
      <c r="G141" s="249"/>
      <c r="H141" s="253">
        <v>434.39999999999998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131</v>
      </c>
      <c r="AU141" s="259" t="s">
        <v>83</v>
      </c>
      <c r="AV141" s="13" t="s">
        <v>83</v>
      </c>
      <c r="AW141" s="13" t="s">
        <v>30</v>
      </c>
      <c r="AX141" s="13" t="s">
        <v>73</v>
      </c>
      <c r="AY141" s="259" t="s">
        <v>121</v>
      </c>
    </row>
    <row r="142" s="14" customFormat="1">
      <c r="A142" s="14"/>
      <c r="B142" s="267"/>
      <c r="C142" s="268"/>
      <c r="D142" s="250" t="s">
        <v>131</v>
      </c>
      <c r="E142" s="269" t="s">
        <v>1</v>
      </c>
      <c r="F142" s="270" t="s">
        <v>239</v>
      </c>
      <c r="G142" s="268"/>
      <c r="H142" s="271">
        <v>977.39999999999998</v>
      </c>
      <c r="I142" s="272"/>
      <c r="J142" s="268"/>
      <c r="K142" s="268"/>
      <c r="L142" s="273"/>
      <c r="M142" s="274"/>
      <c r="N142" s="275"/>
      <c r="O142" s="275"/>
      <c r="P142" s="275"/>
      <c r="Q142" s="275"/>
      <c r="R142" s="275"/>
      <c r="S142" s="275"/>
      <c r="T142" s="27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7" t="s">
        <v>131</v>
      </c>
      <c r="AU142" s="277" t="s">
        <v>83</v>
      </c>
      <c r="AV142" s="14" t="s">
        <v>147</v>
      </c>
      <c r="AW142" s="14" t="s">
        <v>30</v>
      </c>
      <c r="AX142" s="14" t="s">
        <v>81</v>
      </c>
      <c r="AY142" s="277" t="s">
        <v>121</v>
      </c>
    </row>
    <row r="143" s="2" customFormat="1" ht="24" customHeight="1">
      <c r="A143" s="38"/>
      <c r="B143" s="39"/>
      <c r="C143" s="235" t="s">
        <v>160</v>
      </c>
      <c r="D143" s="235" t="s">
        <v>124</v>
      </c>
      <c r="E143" s="236" t="s">
        <v>243</v>
      </c>
      <c r="F143" s="237" t="s">
        <v>244</v>
      </c>
      <c r="G143" s="238" t="s">
        <v>202</v>
      </c>
      <c r="H143" s="239">
        <v>2172</v>
      </c>
      <c r="I143" s="240"/>
      <c r="J143" s="241">
        <f>ROUND(I143*H143,2)</f>
        <v>0</v>
      </c>
      <c r="K143" s="237" t="s">
        <v>128</v>
      </c>
      <c r="L143" s="44"/>
      <c r="M143" s="242" t="s">
        <v>1</v>
      </c>
      <c r="N143" s="243" t="s">
        <v>38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147</v>
      </c>
      <c r="AT143" s="246" t="s">
        <v>124</v>
      </c>
      <c r="AU143" s="246" t="s">
        <v>83</v>
      </c>
      <c r="AY143" s="17" t="s">
        <v>121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81</v>
      </c>
      <c r="BK143" s="247">
        <f>ROUND(I143*H143,2)</f>
        <v>0</v>
      </c>
      <c r="BL143" s="17" t="s">
        <v>147</v>
      </c>
      <c r="BM143" s="246" t="s">
        <v>453</v>
      </c>
    </row>
    <row r="144" s="13" customFormat="1">
      <c r="A144" s="13"/>
      <c r="B144" s="248"/>
      <c r="C144" s="249"/>
      <c r="D144" s="250" t="s">
        <v>131</v>
      </c>
      <c r="E144" s="251" t="s">
        <v>1</v>
      </c>
      <c r="F144" s="252" t="s">
        <v>200</v>
      </c>
      <c r="G144" s="249"/>
      <c r="H144" s="253">
        <v>2172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131</v>
      </c>
      <c r="AU144" s="259" t="s">
        <v>83</v>
      </c>
      <c r="AV144" s="13" t="s">
        <v>83</v>
      </c>
      <c r="AW144" s="13" t="s">
        <v>30</v>
      </c>
      <c r="AX144" s="13" t="s">
        <v>81</v>
      </c>
      <c r="AY144" s="259" t="s">
        <v>121</v>
      </c>
    </row>
    <row r="145" s="2" customFormat="1" ht="24" customHeight="1">
      <c r="A145" s="38"/>
      <c r="B145" s="39"/>
      <c r="C145" s="235" t="s">
        <v>167</v>
      </c>
      <c r="D145" s="235" t="s">
        <v>124</v>
      </c>
      <c r="E145" s="236" t="s">
        <v>246</v>
      </c>
      <c r="F145" s="237" t="s">
        <v>247</v>
      </c>
      <c r="G145" s="238" t="s">
        <v>202</v>
      </c>
      <c r="H145" s="239">
        <v>2172</v>
      </c>
      <c r="I145" s="240"/>
      <c r="J145" s="241">
        <f>ROUND(I145*H145,2)</f>
        <v>0</v>
      </c>
      <c r="K145" s="237" t="s">
        <v>128</v>
      </c>
      <c r="L145" s="44"/>
      <c r="M145" s="242" t="s">
        <v>1</v>
      </c>
      <c r="N145" s="243" t="s">
        <v>38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147</v>
      </c>
      <c r="AT145" s="246" t="s">
        <v>124</v>
      </c>
      <c r="AU145" s="246" t="s">
        <v>83</v>
      </c>
      <c r="AY145" s="17" t="s">
        <v>121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81</v>
      </c>
      <c r="BK145" s="247">
        <f>ROUND(I145*H145,2)</f>
        <v>0</v>
      </c>
      <c r="BL145" s="17" t="s">
        <v>147</v>
      </c>
      <c r="BM145" s="246" t="s">
        <v>454</v>
      </c>
    </row>
    <row r="146" s="13" customFormat="1">
      <c r="A146" s="13"/>
      <c r="B146" s="248"/>
      <c r="C146" s="249"/>
      <c r="D146" s="250" t="s">
        <v>131</v>
      </c>
      <c r="E146" s="251" t="s">
        <v>1</v>
      </c>
      <c r="F146" s="252" t="s">
        <v>200</v>
      </c>
      <c r="G146" s="249"/>
      <c r="H146" s="253">
        <v>2172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131</v>
      </c>
      <c r="AU146" s="259" t="s">
        <v>83</v>
      </c>
      <c r="AV146" s="13" t="s">
        <v>83</v>
      </c>
      <c r="AW146" s="13" t="s">
        <v>30</v>
      </c>
      <c r="AX146" s="13" t="s">
        <v>81</v>
      </c>
      <c r="AY146" s="259" t="s">
        <v>121</v>
      </c>
    </row>
    <row r="147" s="2" customFormat="1" ht="16.5" customHeight="1">
      <c r="A147" s="38"/>
      <c r="B147" s="39"/>
      <c r="C147" s="235" t="s">
        <v>170</v>
      </c>
      <c r="D147" s="235" t="s">
        <v>124</v>
      </c>
      <c r="E147" s="236" t="s">
        <v>249</v>
      </c>
      <c r="F147" s="237" t="s">
        <v>250</v>
      </c>
      <c r="G147" s="238" t="s">
        <v>202</v>
      </c>
      <c r="H147" s="239">
        <v>2172</v>
      </c>
      <c r="I147" s="240"/>
      <c r="J147" s="241">
        <f>ROUND(I147*H147,2)</f>
        <v>0</v>
      </c>
      <c r="K147" s="237" t="s">
        <v>128</v>
      </c>
      <c r="L147" s="44"/>
      <c r="M147" s="242" t="s">
        <v>1</v>
      </c>
      <c r="N147" s="243" t="s">
        <v>38</v>
      </c>
      <c r="O147" s="91"/>
      <c r="P147" s="244">
        <f>O147*H147</f>
        <v>0</v>
      </c>
      <c r="Q147" s="244">
        <v>0.0088000000000000005</v>
      </c>
      <c r="R147" s="244">
        <f>Q147*H147</f>
        <v>19.113600000000002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147</v>
      </c>
      <c r="AT147" s="246" t="s">
        <v>124</v>
      </c>
      <c r="AU147" s="246" t="s">
        <v>83</v>
      </c>
      <c r="AY147" s="17" t="s">
        <v>121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81</v>
      </c>
      <c r="BK147" s="247">
        <f>ROUND(I147*H147,2)</f>
        <v>0</v>
      </c>
      <c r="BL147" s="17" t="s">
        <v>147</v>
      </c>
      <c r="BM147" s="246" t="s">
        <v>455</v>
      </c>
    </row>
    <row r="148" s="13" customFormat="1">
      <c r="A148" s="13"/>
      <c r="B148" s="248"/>
      <c r="C148" s="249"/>
      <c r="D148" s="250" t="s">
        <v>131</v>
      </c>
      <c r="E148" s="251" t="s">
        <v>1</v>
      </c>
      <c r="F148" s="252" t="s">
        <v>200</v>
      </c>
      <c r="G148" s="249"/>
      <c r="H148" s="253">
        <v>2172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131</v>
      </c>
      <c r="AU148" s="259" t="s">
        <v>83</v>
      </c>
      <c r="AV148" s="13" t="s">
        <v>83</v>
      </c>
      <c r="AW148" s="13" t="s">
        <v>30</v>
      </c>
      <c r="AX148" s="13" t="s">
        <v>81</v>
      </c>
      <c r="AY148" s="259" t="s">
        <v>121</v>
      </c>
    </row>
    <row r="149" s="12" customFormat="1" ht="22.8" customHeight="1">
      <c r="A149" s="12"/>
      <c r="B149" s="219"/>
      <c r="C149" s="220"/>
      <c r="D149" s="221" t="s">
        <v>72</v>
      </c>
      <c r="E149" s="233" t="s">
        <v>170</v>
      </c>
      <c r="F149" s="233" t="s">
        <v>263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SUM(P150:P212)</f>
        <v>0</v>
      </c>
      <c r="Q149" s="227"/>
      <c r="R149" s="228">
        <f>SUM(R150:R212)</f>
        <v>3.3566829999999999</v>
      </c>
      <c r="S149" s="227"/>
      <c r="T149" s="229">
        <f>SUM(T150:T212)</f>
        <v>277.0684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81</v>
      </c>
      <c r="AT149" s="231" t="s">
        <v>72</v>
      </c>
      <c r="AU149" s="231" t="s">
        <v>81</v>
      </c>
      <c r="AY149" s="230" t="s">
        <v>121</v>
      </c>
      <c r="BK149" s="232">
        <f>SUM(BK150:BK212)</f>
        <v>0</v>
      </c>
    </row>
    <row r="150" s="2" customFormat="1" ht="16.5" customHeight="1">
      <c r="A150" s="38"/>
      <c r="B150" s="39"/>
      <c r="C150" s="235" t="s">
        <v>176</v>
      </c>
      <c r="D150" s="235" t="s">
        <v>124</v>
      </c>
      <c r="E150" s="236" t="s">
        <v>264</v>
      </c>
      <c r="F150" s="237" t="s">
        <v>265</v>
      </c>
      <c r="G150" s="238" t="s">
        <v>127</v>
      </c>
      <c r="H150" s="239">
        <v>1027</v>
      </c>
      <c r="I150" s="240"/>
      <c r="J150" s="241">
        <f>ROUND(I150*H150,2)</f>
        <v>0</v>
      </c>
      <c r="K150" s="237" t="s">
        <v>128</v>
      </c>
      <c r="L150" s="44"/>
      <c r="M150" s="242" t="s">
        <v>1</v>
      </c>
      <c r="N150" s="243" t="s">
        <v>38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147</v>
      </c>
      <c r="AT150" s="246" t="s">
        <v>124</v>
      </c>
      <c r="AU150" s="246" t="s">
        <v>83</v>
      </c>
      <c r="AY150" s="17" t="s">
        <v>121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81</v>
      </c>
      <c r="BK150" s="247">
        <f>ROUND(I150*H150,2)</f>
        <v>0</v>
      </c>
      <c r="BL150" s="17" t="s">
        <v>147</v>
      </c>
      <c r="BM150" s="246" t="s">
        <v>456</v>
      </c>
    </row>
    <row r="151" s="13" customFormat="1">
      <c r="A151" s="13"/>
      <c r="B151" s="248"/>
      <c r="C151" s="249"/>
      <c r="D151" s="250" t="s">
        <v>131</v>
      </c>
      <c r="E151" s="251" t="s">
        <v>1</v>
      </c>
      <c r="F151" s="252" t="s">
        <v>457</v>
      </c>
      <c r="G151" s="249"/>
      <c r="H151" s="253">
        <v>393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131</v>
      </c>
      <c r="AU151" s="259" t="s">
        <v>83</v>
      </c>
      <c r="AV151" s="13" t="s">
        <v>83</v>
      </c>
      <c r="AW151" s="13" t="s">
        <v>30</v>
      </c>
      <c r="AX151" s="13" t="s">
        <v>73</v>
      </c>
      <c r="AY151" s="259" t="s">
        <v>121</v>
      </c>
    </row>
    <row r="152" s="13" customFormat="1">
      <c r="A152" s="13"/>
      <c r="B152" s="248"/>
      <c r="C152" s="249"/>
      <c r="D152" s="250" t="s">
        <v>131</v>
      </c>
      <c r="E152" s="251" t="s">
        <v>1</v>
      </c>
      <c r="F152" s="252" t="s">
        <v>458</v>
      </c>
      <c r="G152" s="249"/>
      <c r="H152" s="253">
        <v>65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131</v>
      </c>
      <c r="AU152" s="259" t="s">
        <v>83</v>
      </c>
      <c r="AV152" s="13" t="s">
        <v>83</v>
      </c>
      <c r="AW152" s="13" t="s">
        <v>30</v>
      </c>
      <c r="AX152" s="13" t="s">
        <v>73</v>
      </c>
      <c r="AY152" s="259" t="s">
        <v>121</v>
      </c>
    </row>
    <row r="153" s="13" customFormat="1">
      <c r="A153" s="13"/>
      <c r="B153" s="248"/>
      <c r="C153" s="249"/>
      <c r="D153" s="250" t="s">
        <v>131</v>
      </c>
      <c r="E153" s="251" t="s">
        <v>1</v>
      </c>
      <c r="F153" s="252" t="s">
        <v>459</v>
      </c>
      <c r="G153" s="249"/>
      <c r="H153" s="253">
        <v>439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9" t="s">
        <v>131</v>
      </c>
      <c r="AU153" s="259" t="s">
        <v>83</v>
      </c>
      <c r="AV153" s="13" t="s">
        <v>83</v>
      </c>
      <c r="AW153" s="13" t="s">
        <v>30</v>
      </c>
      <c r="AX153" s="13" t="s">
        <v>73</v>
      </c>
      <c r="AY153" s="259" t="s">
        <v>121</v>
      </c>
    </row>
    <row r="154" s="13" customFormat="1">
      <c r="A154" s="13"/>
      <c r="B154" s="248"/>
      <c r="C154" s="249"/>
      <c r="D154" s="250" t="s">
        <v>131</v>
      </c>
      <c r="E154" s="251" t="s">
        <v>1</v>
      </c>
      <c r="F154" s="252" t="s">
        <v>460</v>
      </c>
      <c r="G154" s="249"/>
      <c r="H154" s="253">
        <v>130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131</v>
      </c>
      <c r="AU154" s="259" t="s">
        <v>83</v>
      </c>
      <c r="AV154" s="13" t="s">
        <v>83</v>
      </c>
      <c r="AW154" s="13" t="s">
        <v>30</v>
      </c>
      <c r="AX154" s="13" t="s">
        <v>73</v>
      </c>
      <c r="AY154" s="259" t="s">
        <v>121</v>
      </c>
    </row>
    <row r="155" s="14" customFormat="1">
      <c r="A155" s="14"/>
      <c r="B155" s="267"/>
      <c r="C155" s="268"/>
      <c r="D155" s="250" t="s">
        <v>131</v>
      </c>
      <c r="E155" s="269" t="s">
        <v>1</v>
      </c>
      <c r="F155" s="270" t="s">
        <v>239</v>
      </c>
      <c r="G155" s="268"/>
      <c r="H155" s="271">
        <v>1027</v>
      </c>
      <c r="I155" s="272"/>
      <c r="J155" s="268"/>
      <c r="K155" s="268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131</v>
      </c>
      <c r="AU155" s="277" t="s">
        <v>83</v>
      </c>
      <c r="AV155" s="14" t="s">
        <v>147</v>
      </c>
      <c r="AW155" s="14" t="s">
        <v>30</v>
      </c>
      <c r="AX155" s="14" t="s">
        <v>81</v>
      </c>
      <c r="AY155" s="277" t="s">
        <v>121</v>
      </c>
    </row>
    <row r="156" s="2" customFormat="1" ht="24" customHeight="1">
      <c r="A156" s="38"/>
      <c r="B156" s="39"/>
      <c r="C156" s="235" t="s">
        <v>182</v>
      </c>
      <c r="D156" s="235" t="s">
        <v>124</v>
      </c>
      <c r="E156" s="236" t="s">
        <v>272</v>
      </c>
      <c r="F156" s="237" t="s">
        <v>273</v>
      </c>
      <c r="G156" s="238" t="s">
        <v>127</v>
      </c>
      <c r="H156" s="239">
        <v>130</v>
      </c>
      <c r="I156" s="240"/>
      <c r="J156" s="241">
        <f>ROUND(I156*H156,2)</f>
        <v>0</v>
      </c>
      <c r="K156" s="237" t="s">
        <v>128</v>
      </c>
      <c r="L156" s="44"/>
      <c r="M156" s="242" t="s">
        <v>1</v>
      </c>
      <c r="N156" s="243" t="s">
        <v>38</v>
      </c>
      <c r="O156" s="91"/>
      <c r="P156" s="244">
        <f>O156*H156</f>
        <v>0</v>
      </c>
      <c r="Q156" s="244">
        <v>8.0000000000000007E-05</v>
      </c>
      <c r="R156" s="244">
        <f>Q156*H156</f>
        <v>0.010400000000000001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147</v>
      </c>
      <c r="AT156" s="246" t="s">
        <v>124</v>
      </c>
      <c r="AU156" s="246" t="s">
        <v>83</v>
      </c>
      <c r="AY156" s="17" t="s">
        <v>121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81</v>
      </c>
      <c r="BK156" s="247">
        <f>ROUND(I156*H156,2)</f>
        <v>0</v>
      </c>
      <c r="BL156" s="17" t="s">
        <v>147</v>
      </c>
      <c r="BM156" s="246" t="s">
        <v>461</v>
      </c>
    </row>
    <row r="157" s="13" customFormat="1">
      <c r="A157" s="13"/>
      <c r="B157" s="248"/>
      <c r="C157" s="249"/>
      <c r="D157" s="250" t="s">
        <v>131</v>
      </c>
      <c r="E157" s="251" t="s">
        <v>1</v>
      </c>
      <c r="F157" s="252" t="s">
        <v>460</v>
      </c>
      <c r="G157" s="249"/>
      <c r="H157" s="253">
        <v>130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131</v>
      </c>
      <c r="AU157" s="259" t="s">
        <v>83</v>
      </c>
      <c r="AV157" s="13" t="s">
        <v>83</v>
      </c>
      <c r="AW157" s="13" t="s">
        <v>30</v>
      </c>
      <c r="AX157" s="13" t="s">
        <v>81</v>
      </c>
      <c r="AY157" s="259" t="s">
        <v>121</v>
      </c>
    </row>
    <row r="158" s="2" customFormat="1" ht="24" customHeight="1">
      <c r="A158" s="38"/>
      <c r="B158" s="39"/>
      <c r="C158" s="235" t="s">
        <v>187</v>
      </c>
      <c r="D158" s="235" t="s">
        <v>124</v>
      </c>
      <c r="E158" s="236" t="s">
        <v>275</v>
      </c>
      <c r="F158" s="237" t="s">
        <v>276</v>
      </c>
      <c r="G158" s="238" t="s">
        <v>127</v>
      </c>
      <c r="H158" s="239">
        <v>130</v>
      </c>
      <c r="I158" s="240"/>
      <c r="J158" s="241">
        <f>ROUND(I158*H158,2)</f>
        <v>0</v>
      </c>
      <c r="K158" s="237" t="s">
        <v>128</v>
      </c>
      <c r="L158" s="44"/>
      <c r="M158" s="242" t="s">
        <v>1</v>
      </c>
      <c r="N158" s="243" t="s">
        <v>38</v>
      </c>
      <c r="O158" s="91"/>
      <c r="P158" s="244">
        <f>O158*H158</f>
        <v>0</v>
      </c>
      <c r="Q158" s="244">
        <v>0.00011</v>
      </c>
      <c r="R158" s="244">
        <f>Q158*H158</f>
        <v>0.0143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147</v>
      </c>
      <c r="AT158" s="246" t="s">
        <v>124</v>
      </c>
      <c r="AU158" s="246" t="s">
        <v>83</v>
      </c>
      <c r="AY158" s="17" t="s">
        <v>121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81</v>
      </c>
      <c r="BK158" s="247">
        <f>ROUND(I158*H158,2)</f>
        <v>0</v>
      </c>
      <c r="BL158" s="17" t="s">
        <v>147</v>
      </c>
      <c r="BM158" s="246" t="s">
        <v>462</v>
      </c>
    </row>
    <row r="159" s="13" customFormat="1">
      <c r="A159" s="13"/>
      <c r="B159" s="248"/>
      <c r="C159" s="249"/>
      <c r="D159" s="250" t="s">
        <v>131</v>
      </c>
      <c r="E159" s="251" t="s">
        <v>1</v>
      </c>
      <c r="F159" s="252" t="s">
        <v>460</v>
      </c>
      <c r="G159" s="249"/>
      <c r="H159" s="253">
        <v>130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131</v>
      </c>
      <c r="AU159" s="259" t="s">
        <v>83</v>
      </c>
      <c r="AV159" s="13" t="s">
        <v>83</v>
      </c>
      <c r="AW159" s="13" t="s">
        <v>30</v>
      </c>
      <c r="AX159" s="13" t="s">
        <v>81</v>
      </c>
      <c r="AY159" s="259" t="s">
        <v>121</v>
      </c>
    </row>
    <row r="160" s="2" customFormat="1" ht="24" customHeight="1">
      <c r="A160" s="38"/>
      <c r="B160" s="39"/>
      <c r="C160" s="235" t="s">
        <v>193</v>
      </c>
      <c r="D160" s="235" t="s">
        <v>124</v>
      </c>
      <c r="E160" s="236" t="s">
        <v>279</v>
      </c>
      <c r="F160" s="237" t="s">
        <v>280</v>
      </c>
      <c r="G160" s="238" t="s">
        <v>127</v>
      </c>
      <c r="H160" s="239">
        <v>393</v>
      </c>
      <c r="I160" s="240"/>
      <c r="J160" s="241">
        <f>ROUND(I160*H160,2)</f>
        <v>0</v>
      </c>
      <c r="K160" s="237" t="s">
        <v>128</v>
      </c>
      <c r="L160" s="44"/>
      <c r="M160" s="242" t="s">
        <v>1</v>
      </c>
      <c r="N160" s="243" t="s">
        <v>38</v>
      </c>
      <c r="O160" s="91"/>
      <c r="P160" s="244">
        <f>O160*H160</f>
        <v>0</v>
      </c>
      <c r="Q160" s="244">
        <v>3.0000000000000001E-05</v>
      </c>
      <c r="R160" s="244">
        <f>Q160*H160</f>
        <v>0.01179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147</v>
      </c>
      <c r="AT160" s="246" t="s">
        <v>124</v>
      </c>
      <c r="AU160" s="246" t="s">
        <v>83</v>
      </c>
      <c r="AY160" s="17" t="s">
        <v>121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81</v>
      </c>
      <c r="BK160" s="247">
        <f>ROUND(I160*H160,2)</f>
        <v>0</v>
      </c>
      <c r="BL160" s="17" t="s">
        <v>147</v>
      </c>
      <c r="BM160" s="246" t="s">
        <v>463</v>
      </c>
    </row>
    <row r="161" s="13" customFormat="1">
      <c r="A161" s="13"/>
      <c r="B161" s="248"/>
      <c r="C161" s="249"/>
      <c r="D161" s="250" t="s">
        <v>131</v>
      </c>
      <c r="E161" s="251" t="s">
        <v>1</v>
      </c>
      <c r="F161" s="252" t="s">
        <v>457</v>
      </c>
      <c r="G161" s="249"/>
      <c r="H161" s="253">
        <v>393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131</v>
      </c>
      <c r="AU161" s="259" t="s">
        <v>83</v>
      </c>
      <c r="AV161" s="13" t="s">
        <v>83</v>
      </c>
      <c r="AW161" s="13" t="s">
        <v>30</v>
      </c>
      <c r="AX161" s="13" t="s">
        <v>81</v>
      </c>
      <c r="AY161" s="259" t="s">
        <v>121</v>
      </c>
    </row>
    <row r="162" s="2" customFormat="1" ht="24" customHeight="1">
      <c r="A162" s="38"/>
      <c r="B162" s="39"/>
      <c r="C162" s="235" t="s">
        <v>271</v>
      </c>
      <c r="D162" s="235" t="s">
        <v>124</v>
      </c>
      <c r="E162" s="236" t="s">
        <v>283</v>
      </c>
      <c r="F162" s="237" t="s">
        <v>284</v>
      </c>
      <c r="G162" s="238" t="s">
        <v>127</v>
      </c>
      <c r="H162" s="239">
        <v>393</v>
      </c>
      <c r="I162" s="240"/>
      <c r="J162" s="241">
        <f>ROUND(I162*H162,2)</f>
        <v>0</v>
      </c>
      <c r="K162" s="237" t="s">
        <v>128</v>
      </c>
      <c r="L162" s="44"/>
      <c r="M162" s="242" t="s">
        <v>1</v>
      </c>
      <c r="N162" s="243" t="s">
        <v>38</v>
      </c>
      <c r="O162" s="91"/>
      <c r="P162" s="244">
        <f>O162*H162</f>
        <v>0</v>
      </c>
      <c r="Q162" s="244">
        <v>4.0000000000000003E-05</v>
      </c>
      <c r="R162" s="244">
        <f>Q162*H162</f>
        <v>0.015720000000000001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147</v>
      </c>
      <c r="AT162" s="246" t="s">
        <v>124</v>
      </c>
      <c r="AU162" s="246" t="s">
        <v>83</v>
      </c>
      <c r="AY162" s="17" t="s">
        <v>121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81</v>
      </c>
      <c r="BK162" s="247">
        <f>ROUND(I162*H162,2)</f>
        <v>0</v>
      </c>
      <c r="BL162" s="17" t="s">
        <v>147</v>
      </c>
      <c r="BM162" s="246" t="s">
        <v>464</v>
      </c>
    </row>
    <row r="163" s="13" customFormat="1">
      <c r="A163" s="13"/>
      <c r="B163" s="248"/>
      <c r="C163" s="249"/>
      <c r="D163" s="250" t="s">
        <v>131</v>
      </c>
      <c r="E163" s="251" t="s">
        <v>1</v>
      </c>
      <c r="F163" s="252" t="s">
        <v>457</v>
      </c>
      <c r="G163" s="249"/>
      <c r="H163" s="253">
        <v>393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131</v>
      </c>
      <c r="AU163" s="259" t="s">
        <v>83</v>
      </c>
      <c r="AV163" s="13" t="s">
        <v>83</v>
      </c>
      <c r="AW163" s="13" t="s">
        <v>30</v>
      </c>
      <c r="AX163" s="13" t="s">
        <v>81</v>
      </c>
      <c r="AY163" s="259" t="s">
        <v>121</v>
      </c>
    </row>
    <row r="164" s="2" customFormat="1" ht="24" customHeight="1">
      <c r="A164" s="38"/>
      <c r="B164" s="39"/>
      <c r="C164" s="235" t="s">
        <v>8</v>
      </c>
      <c r="D164" s="235" t="s">
        <v>124</v>
      </c>
      <c r="E164" s="236" t="s">
        <v>287</v>
      </c>
      <c r="F164" s="237" t="s">
        <v>288</v>
      </c>
      <c r="G164" s="238" t="s">
        <v>127</v>
      </c>
      <c r="H164" s="239">
        <v>439</v>
      </c>
      <c r="I164" s="240"/>
      <c r="J164" s="241">
        <f>ROUND(I164*H164,2)</f>
        <v>0</v>
      </c>
      <c r="K164" s="237" t="s">
        <v>128</v>
      </c>
      <c r="L164" s="44"/>
      <c r="M164" s="242" t="s">
        <v>1</v>
      </c>
      <c r="N164" s="243" t="s">
        <v>38</v>
      </c>
      <c r="O164" s="91"/>
      <c r="P164" s="244">
        <f>O164*H164</f>
        <v>0</v>
      </c>
      <c r="Q164" s="244">
        <v>0.00014999999999999999</v>
      </c>
      <c r="R164" s="244">
        <f>Q164*H164</f>
        <v>0.065849999999999992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147</v>
      </c>
      <c r="AT164" s="246" t="s">
        <v>124</v>
      </c>
      <c r="AU164" s="246" t="s">
        <v>83</v>
      </c>
      <c r="AY164" s="17" t="s">
        <v>121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81</v>
      </c>
      <c r="BK164" s="247">
        <f>ROUND(I164*H164,2)</f>
        <v>0</v>
      </c>
      <c r="BL164" s="17" t="s">
        <v>147</v>
      </c>
      <c r="BM164" s="246" t="s">
        <v>465</v>
      </c>
    </row>
    <row r="165" s="13" customFormat="1">
      <c r="A165" s="13"/>
      <c r="B165" s="248"/>
      <c r="C165" s="249"/>
      <c r="D165" s="250" t="s">
        <v>131</v>
      </c>
      <c r="E165" s="251" t="s">
        <v>1</v>
      </c>
      <c r="F165" s="252" t="s">
        <v>459</v>
      </c>
      <c r="G165" s="249"/>
      <c r="H165" s="253">
        <v>439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131</v>
      </c>
      <c r="AU165" s="259" t="s">
        <v>83</v>
      </c>
      <c r="AV165" s="13" t="s">
        <v>83</v>
      </c>
      <c r="AW165" s="13" t="s">
        <v>30</v>
      </c>
      <c r="AX165" s="13" t="s">
        <v>81</v>
      </c>
      <c r="AY165" s="259" t="s">
        <v>121</v>
      </c>
    </row>
    <row r="166" s="2" customFormat="1" ht="24" customHeight="1">
      <c r="A166" s="38"/>
      <c r="B166" s="39"/>
      <c r="C166" s="235" t="s">
        <v>278</v>
      </c>
      <c r="D166" s="235" t="s">
        <v>124</v>
      </c>
      <c r="E166" s="236" t="s">
        <v>291</v>
      </c>
      <c r="F166" s="237" t="s">
        <v>292</v>
      </c>
      <c r="G166" s="238" t="s">
        <v>127</v>
      </c>
      <c r="H166" s="239">
        <v>439</v>
      </c>
      <c r="I166" s="240"/>
      <c r="J166" s="241">
        <f>ROUND(I166*H166,2)</f>
        <v>0</v>
      </c>
      <c r="K166" s="237" t="s">
        <v>128</v>
      </c>
      <c r="L166" s="44"/>
      <c r="M166" s="242" t="s">
        <v>1</v>
      </c>
      <c r="N166" s="243" t="s">
        <v>38</v>
      </c>
      <c r="O166" s="91"/>
      <c r="P166" s="244">
        <f>O166*H166</f>
        <v>0</v>
      </c>
      <c r="Q166" s="244">
        <v>0.00021000000000000001</v>
      </c>
      <c r="R166" s="244">
        <f>Q166*H166</f>
        <v>0.092190000000000008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147</v>
      </c>
      <c r="AT166" s="246" t="s">
        <v>124</v>
      </c>
      <c r="AU166" s="246" t="s">
        <v>83</v>
      </c>
      <c r="AY166" s="17" t="s">
        <v>121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81</v>
      </c>
      <c r="BK166" s="247">
        <f>ROUND(I166*H166,2)</f>
        <v>0</v>
      </c>
      <c r="BL166" s="17" t="s">
        <v>147</v>
      </c>
      <c r="BM166" s="246" t="s">
        <v>466</v>
      </c>
    </row>
    <row r="167" s="13" customFormat="1">
      <c r="A167" s="13"/>
      <c r="B167" s="248"/>
      <c r="C167" s="249"/>
      <c r="D167" s="250" t="s">
        <v>131</v>
      </c>
      <c r="E167" s="251" t="s">
        <v>1</v>
      </c>
      <c r="F167" s="252" t="s">
        <v>459</v>
      </c>
      <c r="G167" s="249"/>
      <c r="H167" s="253">
        <v>439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131</v>
      </c>
      <c r="AU167" s="259" t="s">
        <v>83</v>
      </c>
      <c r="AV167" s="13" t="s">
        <v>83</v>
      </c>
      <c r="AW167" s="13" t="s">
        <v>30</v>
      </c>
      <c r="AX167" s="13" t="s">
        <v>81</v>
      </c>
      <c r="AY167" s="259" t="s">
        <v>121</v>
      </c>
    </row>
    <row r="168" s="2" customFormat="1" ht="24" customHeight="1">
      <c r="A168" s="38"/>
      <c r="B168" s="39"/>
      <c r="C168" s="235" t="s">
        <v>282</v>
      </c>
      <c r="D168" s="235" t="s">
        <v>124</v>
      </c>
      <c r="E168" s="236" t="s">
        <v>295</v>
      </c>
      <c r="F168" s="237" t="s">
        <v>296</v>
      </c>
      <c r="G168" s="238" t="s">
        <v>127</v>
      </c>
      <c r="H168" s="239">
        <v>65</v>
      </c>
      <c r="I168" s="240"/>
      <c r="J168" s="241">
        <f>ROUND(I168*H168,2)</f>
        <v>0</v>
      </c>
      <c r="K168" s="237" t="s">
        <v>128</v>
      </c>
      <c r="L168" s="44"/>
      <c r="M168" s="242" t="s">
        <v>1</v>
      </c>
      <c r="N168" s="243" t="s">
        <v>38</v>
      </c>
      <c r="O168" s="91"/>
      <c r="P168" s="244">
        <f>O168*H168</f>
        <v>0</v>
      </c>
      <c r="Q168" s="244">
        <v>5.0000000000000002E-05</v>
      </c>
      <c r="R168" s="244">
        <f>Q168*H168</f>
        <v>0.0032500000000000003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147</v>
      </c>
      <c r="AT168" s="246" t="s">
        <v>124</v>
      </c>
      <c r="AU168" s="246" t="s">
        <v>83</v>
      </c>
      <c r="AY168" s="17" t="s">
        <v>121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81</v>
      </c>
      <c r="BK168" s="247">
        <f>ROUND(I168*H168,2)</f>
        <v>0</v>
      </c>
      <c r="BL168" s="17" t="s">
        <v>147</v>
      </c>
      <c r="BM168" s="246" t="s">
        <v>467</v>
      </c>
    </row>
    <row r="169" s="13" customFormat="1">
      <c r="A169" s="13"/>
      <c r="B169" s="248"/>
      <c r="C169" s="249"/>
      <c r="D169" s="250" t="s">
        <v>131</v>
      </c>
      <c r="E169" s="251" t="s">
        <v>1</v>
      </c>
      <c r="F169" s="252" t="s">
        <v>458</v>
      </c>
      <c r="G169" s="249"/>
      <c r="H169" s="253">
        <v>65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131</v>
      </c>
      <c r="AU169" s="259" t="s">
        <v>83</v>
      </c>
      <c r="AV169" s="13" t="s">
        <v>83</v>
      </c>
      <c r="AW169" s="13" t="s">
        <v>30</v>
      </c>
      <c r="AX169" s="13" t="s">
        <v>81</v>
      </c>
      <c r="AY169" s="259" t="s">
        <v>121</v>
      </c>
    </row>
    <row r="170" s="2" customFormat="1" ht="24" customHeight="1">
      <c r="A170" s="38"/>
      <c r="B170" s="39"/>
      <c r="C170" s="235" t="s">
        <v>286</v>
      </c>
      <c r="D170" s="235" t="s">
        <v>124</v>
      </c>
      <c r="E170" s="236" t="s">
        <v>298</v>
      </c>
      <c r="F170" s="237" t="s">
        <v>299</v>
      </c>
      <c r="G170" s="238" t="s">
        <v>127</v>
      </c>
      <c r="H170" s="239">
        <v>65</v>
      </c>
      <c r="I170" s="240"/>
      <c r="J170" s="241">
        <f>ROUND(I170*H170,2)</f>
        <v>0</v>
      </c>
      <c r="K170" s="237" t="s">
        <v>128</v>
      </c>
      <c r="L170" s="44"/>
      <c r="M170" s="242" t="s">
        <v>1</v>
      </c>
      <c r="N170" s="243" t="s">
        <v>38</v>
      </c>
      <c r="O170" s="91"/>
      <c r="P170" s="244">
        <f>O170*H170</f>
        <v>0</v>
      </c>
      <c r="Q170" s="244">
        <v>0.00011</v>
      </c>
      <c r="R170" s="244">
        <f>Q170*H170</f>
        <v>0.0071500000000000001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147</v>
      </c>
      <c r="AT170" s="246" t="s">
        <v>124</v>
      </c>
      <c r="AU170" s="246" t="s">
        <v>83</v>
      </c>
      <c r="AY170" s="17" t="s">
        <v>121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81</v>
      </c>
      <c r="BK170" s="247">
        <f>ROUND(I170*H170,2)</f>
        <v>0</v>
      </c>
      <c r="BL170" s="17" t="s">
        <v>147</v>
      </c>
      <c r="BM170" s="246" t="s">
        <v>468</v>
      </c>
    </row>
    <row r="171" s="13" customFormat="1">
      <c r="A171" s="13"/>
      <c r="B171" s="248"/>
      <c r="C171" s="249"/>
      <c r="D171" s="250" t="s">
        <v>131</v>
      </c>
      <c r="E171" s="251" t="s">
        <v>1</v>
      </c>
      <c r="F171" s="252" t="s">
        <v>458</v>
      </c>
      <c r="G171" s="249"/>
      <c r="H171" s="253">
        <v>65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131</v>
      </c>
      <c r="AU171" s="259" t="s">
        <v>83</v>
      </c>
      <c r="AV171" s="13" t="s">
        <v>83</v>
      </c>
      <c r="AW171" s="13" t="s">
        <v>30</v>
      </c>
      <c r="AX171" s="13" t="s">
        <v>81</v>
      </c>
      <c r="AY171" s="259" t="s">
        <v>121</v>
      </c>
    </row>
    <row r="172" s="2" customFormat="1" ht="24" customHeight="1">
      <c r="A172" s="38"/>
      <c r="B172" s="39"/>
      <c r="C172" s="235" t="s">
        <v>290</v>
      </c>
      <c r="D172" s="235" t="s">
        <v>124</v>
      </c>
      <c r="E172" s="236" t="s">
        <v>315</v>
      </c>
      <c r="F172" s="237" t="s">
        <v>316</v>
      </c>
      <c r="G172" s="238" t="s">
        <v>127</v>
      </c>
      <c r="H172" s="239">
        <v>80.200000000000003</v>
      </c>
      <c r="I172" s="240"/>
      <c r="J172" s="241">
        <f>ROUND(I172*H172,2)</f>
        <v>0</v>
      </c>
      <c r="K172" s="237" t="s">
        <v>128</v>
      </c>
      <c r="L172" s="44"/>
      <c r="M172" s="242" t="s">
        <v>1</v>
      </c>
      <c r="N172" s="243" t="s">
        <v>38</v>
      </c>
      <c r="O172" s="91"/>
      <c r="P172" s="244">
        <f>O172*H172</f>
        <v>0</v>
      </c>
      <c r="Q172" s="244">
        <v>9.0000000000000006E-05</v>
      </c>
      <c r="R172" s="244">
        <f>Q172*H172</f>
        <v>0.0072180000000000005</v>
      </c>
      <c r="S172" s="244">
        <v>0.042000000000000003</v>
      </c>
      <c r="T172" s="245">
        <f>S172*H172</f>
        <v>3.3684000000000003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147</v>
      </c>
      <c r="AT172" s="246" t="s">
        <v>124</v>
      </c>
      <c r="AU172" s="246" t="s">
        <v>83</v>
      </c>
      <c r="AY172" s="17" t="s">
        <v>121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81</v>
      </c>
      <c r="BK172" s="247">
        <f>ROUND(I172*H172,2)</f>
        <v>0</v>
      </c>
      <c r="BL172" s="17" t="s">
        <v>147</v>
      </c>
      <c r="BM172" s="246" t="s">
        <v>469</v>
      </c>
    </row>
    <row r="173" s="13" customFormat="1">
      <c r="A173" s="13"/>
      <c r="B173" s="248"/>
      <c r="C173" s="249"/>
      <c r="D173" s="250" t="s">
        <v>131</v>
      </c>
      <c r="E173" s="251" t="s">
        <v>1</v>
      </c>
      <c r="F173" s="252" t="s">
        <v>470</v>
      </c>
      <c r="G173" s="249"/>
      <c r="H173" s="253">
        <v>40.100000000000001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131</v>
      </c>
      <c r="AU173" s="259" t="s">
        <v>83</v>
      </c>
      <c r="AV173" s="13" t="s">
        <v>83</v>
      </c>
      <c r="AW173" s="13" t="s">
        <v>30</v>
      </c>
      <c r="AX173" s="13" t="s">
        <v>73</v>
      </c>
      <c r="AY173" s="259" t="s">
        <v>121</v>
      </c>
    </row>
    <row r="174" s="13" customFormat="1">
      <c r="A174" s="13"/>
      <c r="B174" s="248"/>
      <c r="C174" s="249"/>
      <c r="D174" s="250" t="s">
        <v>131</v>
      </c>
      <c r="E174" s="251" t="s">
        <v>1</v>
      </c>
      <c r="F174" s="252" t="s">
        <v>471</v>
      </c>
      <c r="G174" s="249"/>
      <c r="H174" s="253">
        <v>40.100000000000001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131</v>
      </c>
      <c r="AU174" s="259" t="s">
        <v>83</v>
      </c>
      <c r="AV174" s="13" t="s">
        <v>83</v>
      </c>
      <c r="AW174" s="13" t="s">
        <v>30</v>
      </c>
      <c r="AX174" s="13" t="s">
        <v>73</v>
      </c>
      <c r="AY174" s="259" t="s">
        <v>121</v>
      </c>
    </row>
    <row r="175" s="14" customFormat="1">
      <c r="A175" s="14"/>
      <c r="B175" s="267"/>
      <c r="C175" s="268"/>
      <c r="D175" s="250" t="s">
        <v>131</v>
      </c>
      <c r="E175" s="269" t="s">
        <v>1</v>
      </c>
      <c r="F175" s="270" t="s">
        <v>239</v>
      </c>
      <c r="G175" s="268"/>
      <c r="H175" s="271">
        <v>80.200000000000003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7" t="s">
        <v>131</v>
      </c>
      <c r="AU175" s="277" t="s">
        <v>83</v>
      </c>
      <c r="AV175" s="14" t="s">
        <v>147</v>
      </c>
      <c r="AW175" s="14" t="s">
        <v>30</v>
      </c>
      <c r="AX175" s="14" t="s">
        <v>81</v>
      </c>
      <c r="AY175" s="277" t="s">
        <v>121</v>
      </c>
    </row>
    <row r="176" s="2" customFormat="1" ht="24" customHeight="1">
      <c r="A176" s="38"/>
      <c r="B176" s="39"/>
      <c r="C176" s="235" t="s">
        <v>294</v>
      </c>
      <c r="D176" s="235" t="s">
        <v>124</v>
      </c>
      <c r="E176" s="236" t="s">
        <v>321</v>
      </c>
      <c r="F176" s="237" t="s">
        <v>322</v>
      </c>
      <c r="G176" s="238" t="s">
        <v>127</v>
      </c>
      <c r="H176" s="239">
        <v>80.200000000000003</v>
      </c>
      <c r="I176" s="240"/>
      <c r="J176" s="241">
        <f>ROUND(I176*H176,2)</f>
        <v>0</v>
      </c>
      <c r="K176" s="237" t="s">
        <v>128</v>
      </c>
      <c r="L176" s="44"/>
      <c r="M176" s="242" t="s">
        <v>1</v>
      </c>
      <c r="N176" s="243" t="s">
        <v>38</v>
      </c>
      <c r="O176" s="91"/>
      <c r="P176" s="244">
        <f>O176*H176</f>
        <v>0</v>
      </c>
      <c r="Q176" s="244">
        <v>0.028299999999999999</v>
      </c>
      <c r="R176" s="244">
        <f>Q176*H176</f>
        <v>2.26966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147</v>
      </c>
      <c r="AT176" s="246" t="s">
        <v>124</v>
      </c>
      <c r="AU176" s="246" t="s">
        <v>83</v>
      </c>
      <c r="AY176" s="17" t="s">
        <v>121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81</v>
      </c>
      <c r="BK176" s="247">
        <f>ROUND(I176*H176,2)</f>
        <v>0</v>
      </c>
      <c r="BL176" s="17" t="s">
        <v>147</v>
      </c>
      <c r="BM176" s="246" t="s">
        <v>472</v>
      </c>
    </row>
    <row r="177" s="13" customFormat="1">
      <c r="A177" s="13"/>
      <c r="B177" s="248"/>
      <c r="C177" s="249"/>
      <c r="D177" s="250" t="s">
        <v>131</v>
      </c>
      <c r="E177" s="251" t="s">
        <v>1</v>
      </c>
      <c r="F177" s="252" t="s">
        <v>470</v>
      </c>
      <c r="G177" s="249"/>
      <c r="H177" s="253">
        <v>40.100000000000001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131</v>
      </c>
      <c r="AU177" s="259" t="s">
        <v>83</v>
      </c>
      <c r="AV177" s="13" t="s">
        <v>83</v>
      </c>
      <c r="AW177" s="13" t="s">
        <v>30</v>
      </c>
      <c r="AX177" s="13" t="s">
        <v>73</v>
      </c>
      <c r="AY177" s="259" t="s">
        <v>121</v>
      </c>
    </row>
    <row r="178" s="13" customFormat="1">
      <c r="A178" s="13"/>
      <c r="B178" s="248"/>
      <c r="C178" s="249"/>
      <c r="D178" s="250" t="s">
        <v>131</v>
      </c>
      <c r="E178" s="251" t="s">
        <v>1</v>
      </c>
      <c r="F178" s="252" t="s">
        <v>471</v>
      </c>
      <c r="G178" s="249"/>
      <c r="H178" s="253">
        <v>40.100000000000001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131</v>
      </c>
      <c r="AU178" s="259" t="s">
        <v>83</v>
      </c>
      <c r="AV178" s="13" t="s">
        <v>83</v>
      </c>
      <c r="AW178" s="13" t="s">
        <v>30</v>
      </c>
      <c r="AX178" s="13" t="s">
        <v>73</v>
      </c>
      <c r="AY178" s="259" t="s">
        <v>121</v>
      </c>
    </row>
    <row r="179" s="14" customFormat="1">
      <c r="A179" s="14"/>
      <c r="B179" s="267"/>
      <c r="C179" s="268"/>
      <c r="D179" s="250" t="s">
        <v>131</v>
      </c>
      <c r="E179" s="269" t="s">
        <v>1</v>
      </c>
      <c r="F179" s="270" t="s">
        <v>239</v>
      </c>
      <c r="G179" s="268"/>
      <c r="H179" s="271">
        <v>80.200000000000003</v>
      </c>
      <c r="I179" s="272"/>
      <c r="J179" s="268"/>
      <c r="K179" s="268"/>
      <c r="L179" s="273"/>
      <c r="M179" s="274"/>
      <c r="N179" s="275"/>
      <c r="O179" s="275"/>
      <c r="P179" s="275"/>
      <c r="Q179" s="275"/>
      <c r="R179" s="275"/>
      <c r="S179" s="275"/>
      <c r="T179" s="27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7" t="s">
        <v>131</v>
      </c>
      <c r="AU179" s="277" t="s">
        <v>83</v>
      </c>
      <c r="AV179" s="14" t="s">
        <v>147</v>
      </c>
      <c r="AW179" s="14" t="s">
        <v>30</v>
      </c>
      <c r="AX179" s="14" t="s">
        <v>81</v>
      </c>
      <c r="AY179" s="277" t="s">
        <v>121</v>
      </c>
    </row>
    <row r="180" s="2" customFormat="1" ht="24" customHeight="1">
      <c r="A180" s="38"/>
      <c r="B180" s="39"/>
      <c r="C180" s="235" t="s">
        <v>7</v>
      </c>
      <c r="D180" s="235" t="s">
        <v>124</v>
      </c>
      <c r="E180" s="236" t="s">
        <v>341</v>
      </c>
      <c r="F180" s="237" t="s">
        <v>342</v>
      </c>
      <c r="G180" s="238" t="s">
        <v>127</v>
      </c>
      <c r="H180" s="239">
        <v>633</v>
      </c>
      <c r="I180" s="240"/>
      <c r="J180" s="241">
        <f>ROUND(I180*H180,2)</f>
        <v>0</v>
      </c>
      <c r="K180" s="237" t="s">
        <v>128</v>
      </c>
      <c r="L180" s="44"/>
      <c r="M180" s="242" t="s">
        <v>1</v>
      </c>
      <c r="N180" s="243" t="s">
        <v>38</v>
      </c>
      <c r="O180" s="91"/>
      <c r="P180" s="244">
        <f>O180*H180</f>
        <v>0</v>
      </c>
      <c r="Q180" s="244">
        <v>1.0000000000000001E-05</v>
      </c>
      <c r="R180" s="244">
        <f>Q180*H180</f>
        <v>0.0063300000000000006</v>
      </c>
      <c r="S180" s="244">
        <v>0</v>
      </c>
      <c r="T180" s="24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6" t="s">
        <v>147</v>
      </c>
      <c r="AT180" s="246" t="s">
        <v>124</v>
      </c>
      <c r="AU180" s="246" t="s">
        <v>83</v>
      </c>
      <c r="AY180" s="17" t="s">
        <v>121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7" t="s">
        <v>81</v>
      </c>
      <c r="BK180" s="247">
        <f>ROUND(I180*H180,2)</f>
        <v>0</v>
      </c>
      <c r="BL180" s="17" t="s">
        <v>147</v>
      </c>
      <c r="BM180" s="246" t="s">
        <v>473</v>
      </c>
    </row>
    <row r="181" s="13" customFormat="1">
      <c r="A181" s="13"/>
      <c r="B181" s="248"/>
      <c r="C181" s="249"/>
      <c r="D181" s="250" t="s">
        <v>131</v>
      </c>
      <c r="E181" s="251" t="s">
        <v>197</v>
      </c>
      <c r="F181" s="252" t="s">
        <v>474</v>
      </c>
      <c r="G181" s="249"/>
      <c r="H181" s="253">
        <v>415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9" t="s">
        <v>131</v>
      </c>
      <c r="AU181" s="259" t="s">
        <v>83</v>
      </c>
      <c r="AV181" s="13" t="s">
        <v>83</v>
      </c>
      <c r="AW181" s="13" t="s">
        <v>30</v>
      </c>
      <c r="AX181" s="13" t="s">
        <v>73</v>
      </c>
      <c r="AY181" s="259" t="s">
        <v>121</v>
      </c>
    </row>
    <row r="182" s="13" customFormat="1">
      <c r="A182" s="13"/>
      <c r="B182" s="248"/>
      <c r="C182" s="249"/>
      <c r="D182" s="250" t="s">
        <v>131</v>
      </c>
      <c r="E182" s="251" t="s">
        <v>1</v>
      </c>
      <c r="F182" s="252" t="s">
        <v>475</v>
      </c>
      <c r="G182" s="249"/>
      <c r="H182" s="253">
        <v>52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131</v>
      </c>
      <c r="AU182" s="259" t="s">
        <v>83</v>
      </c>
      <c r="AV182" s="13" t="s">
        <v>83</v>
      </c>
      <c r="AW182" s="13" t="s">
        <v>30</v>
      </c>
      <c r="AX182" s="13" t="s">
        <v>73</v>
      </c>
      <c r="AY182" s="259" t="s">
        <v>121</v>
      </c>
    </row>
    <row r="183" s="13" customFormat="1">
      <c r="A183" s="13"/>
      <c r="B183" s="248"/>
      <c r="C183" s="249"/>
      <c r="D183" s="250" t="s">
        <v>131</v>
      </c>
      <c r="E183" s="251" t="s">
        <v>1</v>
      </c>
      <c r="F183" s="252" t="s">
        <v>346</v>
      </c>
      <c r="G183" s="249"/>
      <c r="H183" s="253">
        <v>166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131</v>
      </c>
      <c r="AU183" s="259" t="s">
        <v>83</v>
      </c>
      <c r="AV183" s="13" t="s">
        <v>83</v>
      </c>
      <c r="AW183" s="13" t="s">
        <v>30</v>
      </c>
      <c r="AX183" s="13" t="s">
        <v>73</v>
      </c>
      <c r="AY183" s="259" t="s">
        <v>121</v>
      </c>
    </row>
    <row r="184" s="14" customFormat="1">
      <c r="A184" s="14"/>
      <c r="B184" s="267"/>
      <c r="C184" s="268"/>
      <c r="D184" s="250" t="s">
        <v>131</v>
      </c>
      <c r="E184" s="269" t="s">
        <v>1</v>
      </c>
      <c r="F184" s="270" t="s">
        <v>239</v>
      </c>
      <c r="G184" s="268"/>
      <c r="H184" s="271">
        <v>633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7" t="s">
        <v>131</v>
      </c>
      <c r="AU184" s="277" t="s">
        <v>83</v>
      </c>
      <c r="AV184" s="14" t="s">
        <v>147</v>
      </c>
      <c r="AW184" s="14" t="s">
        <v>30</v>
      </c>
      <c r="AX184" s="14" t="s">
        <v>81</v>
      </c>
      <c r="AY184" s="277" t="s">
        <v>121</v>
      </c>
    </row>
    <row r="185" s="2" customFormat="1" ht="24" customHeight="1">
      <c r="A185" s="38"/>
      <c r="B185" s="39"/>
      <c r="C185" s="235" t="s">
        <v>301</v>
      </c>
      <c r="D185" s="235" t="s">
        <v>124</v>
      </c>
      <c r="E185" s="236" t="s">
        <v>348</v>
      </c>
      <c r="F185" s="237" t="s">
        <v>349</v>
      </c>
      <c r="G185" s="238" t="s">
        <v>127</v>
      </c>
      <c r="H185" s="239">
        <v>622.5</v>
      </c>
      <c r="I185" s="240"/>
      <c r="J185" s="241">
        <f>ROUND(I185*H185,2)</f>
        <v>0</v>
      </c>
      <c r="K185" s="237" t="s">
        <v>128</v>
      </c>
      <c r="L185" s="44"/>
      <c r="M185" s="242" t="s">
        <v>1</v>
      </c>
      <c r="N185" s="243" t="s">
        <v>38</v>
      </c>
      <c r="O185" s="91"/>
      <c r="P185" s="244">
        <f>O185*H185</f>
        <v>0</v>
      </c>
      <c r="Q185" s="244">
        <v>0.00060999999999999997</v>
      </c>
      <c r="R185" s="244">
        <f>Q185*H185</f>
        <v>0.37972499999999998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147</v>
      </c>
      <c r="AT185" s="246" t="s">
        <v>124</v>
      </c>
      <c r="AU185" s="246" t="s">
        <v>83</v>
      </c>
      <c r="AY185" s="17" t="s">
        <v>121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81</v>
      </c>
      <c r="BK185" s="247">
        <f>ROUND(I185*H185,2)</f>
        <v>0</v>
      </c>
      <c r="BL185" s="17" t="s">
        <v>147</v>
      </c>
      <c r="BM185" s="246" t="s">
        <v>476</v>
      </c>
    </row>
    <row r="186" s="13" customFormat="1">
      <c r="A186" s="13"/>
      <c r="B186" s="248"/>
      <c r="C186" s="249"/>
      <c r="D186" s="250" t="s">
        <v>131</v>
      </c>
      <c r="E186" s="251" t="s">
        <v>1</v>
      </c>
      <c r="F186" s="252" t="s">
        <v>351</v>
      </c>
      <c r="G186" s="249"/>
      <c r="H186" s="253">
        <v>415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131</v>
      </c>
      <c r="AU186" s="259" t="s">
        <v>83</v>
      </c>
      <c r="AV186" s="13" t="s">
        <v>83</v>
      </c>
      <c r="AW186" s="13" t="s">
        <v>30</v>
      </c>
      <c r="AX186" s="13" t="s">
        <v>73</v>
      </c>
      <c r="AY186" s="259" t="s">
        <v>121</v>
      </c>
    </row>
    <row r="187" s="13" customFormat="1">
      <c r="A187" s="13"/>
      <c r="B187" s="248"/>
      <c r="C187" s="249"/>
      <c r="D187" s="250" t="s">
        <v>131</v>
      </c>
      <c r="E187" s="251" t="s">
        <v>1</v>
      </c>
      <c r="F187" s="252" t="s">
        <v>352</v>
      </c>
      <c r="G187" s="249"/>
      <c r="H187" s="253">
        <v>207.5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9" t="s">
        <v>131</v>
      </c>
      <c r="AU187" s="259" t="s">
        <v>83</v>
      </c>
      <c r="AV187" s="13" t="s">
        <v>83</v>
      </c>
      <c r="AW187" s="13" t="s">
        <v>30</v>
      </c>
      <c r="AX187" s="13" t="s">
        <v>73</v>
      </c>
      <c r="AY187" s="259" t="s">
        <v>121</v>
      </c>
    </row>
    <row r="188" s="14" customFormat="1">
      <c r="A188" s="14"/>
      <c r="B188" s="267"/>
      <c r="C188" s="268"/>
      <c r="D188" s="250" t="s">
        <v>131</v>
      </c>
      <c r="E188" s="269" t="s">
        <v>1</v>
      </c>
      <c r="F188" s="270" t="s">
        <v>239</v>
      </c>
      <c r="G188" s="268"/>
      <c r="H188" s="271">
        <v>622.5</v>
      </c>
      <c r="I188" s="272"/>
      <c r="J188" s="268"/>
      <c r="K188" s="268"/>
      <c r="L188" s="273"/>
      <c r="M188" s="274"/>
      <c r="N188" s="275"/>
      <c r="O188" s="275"/>
      <c r="P188" s="275"/>
      <c r="Q188" s="275"/>
      <c r="R188" s="275"/>
      <c r="S188" s="275"/>
      <c r="T188" s="27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7" t="s">
        <v>131</v>
      </c>
      <c r="AU188" s="277" t="s">
        <v>83</v>
      </c>
      <c r="AV188" s="14" t="s">
        <v>147</v>
      </c>
      <c r="AW188" s="14" t="s">
        <v>30</v>
      </c>
      <c r="AX188" s="14" t="s">
        <v>81</v>
      </c>
      <c r="AY188" s="277" t="s">
        <v>121</v>
      </c>
    </row>
    <row r="189" s="2" customFormat="1" ht="24" customHeight="1">
      <c r="A189" s="38"/>
      <c r="B189" s="39"/>
      <c r="C189" s="235" t="s">
        <v>306</v>
      </c>
      <c r="D189" s="235" t="s">
        <v>124</v>
      </c>
      <c r="E189" s="236" t="s">
        <v>354</v>
      </c>
      <c r="F189" s="237" t="s">
        <v>355</v>
      </c>
      <c r="G189" s="238" t="s">
        <v>127</v>
      </c>
      <c r="H189" s="239">
        <v>311.25</v>
      </c>
      <c r="I189" s="240"/>
      <c r="J189" s="241">
        <f>ROUND(I189*H189,2)</f>
        <v>0</v>
      </c>
      <c r="K189" s="237" t="s">
        <v>128</v>
      </c>
      <c r="L189" s="44"/>
      <c r="M189" s="242" t="s">
        <v>1</v>
      </c>
      <c r="N189" s="243" t="s">
        <v>38</v>
      </c>
      <c r="O189" s="91"/>
      <c r="P189" s="244">
        <f>O189*H189</f>
        <v>0</v>
      </c>
      <c r="Q189" s="244">
        <v>1.0000000000000001E-05</v>
      </c>
      <c r="R189" s="244">
        <f>Q189*H189</f>
        <v>0.0031125000000000002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147</v>
      </c>
      <c r="AT189" s="246" t="s">
        <v>124</v>
      </c>
      <c r="AU189" s="246" t="s">
        <v>83</v>
      </c>
      <c r="AY189" s="17" t="s">
        <v>121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81</v>
      </c>
      <c r="BK189" s="247">
        <f>ROUND(I189*H189,2)</f>
        <v>0</v>
      </c>
      <c r="BL189" s="17" t="s">
        <v>147</v>
      </c>
      <c r="BM189" s="246" t="s">
        <v>477</v>
      </c>
    </row>
    <row r="190" s="13" customFormat="1">
      <c r="A190" s="13"/>
      <c r="B190" s="248"/>
      <c r="C190" s="249"/>
      <c r="D190" s="250" t="s">
        <v>131</v>
      </c>
      <c r="E190" s="251" t="s">
        <v>1</v>
      </c>
      <c r="F190" s="252" t="s">
        <v>357</v>
      </c>
      <c r="G190" s="249"/>
      <c r="H190" s="253">
        <v>124.5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131</v>
      </c>
      <c r="AU190" s="259" t="s">
        <v>83</v>
      </c>
      <c r="AV190" s="13" t="s">
        <v>83</v>
      </c>
      <c r="AW190" s="13" t="s">
        <v>30</v>
      </c>
      <c r="AX190" s="13" t="s">
        <v>73</v>
      </c>
      <c r="AY190" s="259" t="s">
        <v>121</v>
      </c>
    </row>
    <row r="191" s="13" customFormat="1">
      <c r="A191" s="13"/>
      <c r="B191" s="248"/>
      <c r="C191" s="249"/>
      <c r="D191" s="250" t="s">
        <v>131</v>
      </c>
      <c r="E191" s="251" t="s">
        <v>1</v>
      </c>
      <c r="F191" s="252" t="s">
        <v>358</v>
      </c>
      <c r="G191" s="249"/>
      <c r="H191" s="253">
        <v>103.75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9" t="s">
        <v>131</v>
      </c>
      <c r="AU191" s="259" t="s">
        <v>83</v>
      </c>
      <c r="AV191" s="13" t="s">
        <v>83</v>
      </c>
      <c r="AW191" s="13" t="s">
        <v>30</v>
      </c>
      <c r="AX191" s="13" t="s">
        <v>73</v>
      </c>
      <c r="AY191" s="259" t="s">
        <v>121</v>
      </c>
    </row>
    <row r="192" s="13" customFormat="1">
      <c r="A192" s="13"/>
      <c r="B192" s="248"/>
      <c r="C192" s="249"/>
      <c r="D192" s="250" t="s">
        <v>131</v>
      </c>
      <c r="E192" s="251" t="s">
        <v>1</v>
      </c>
      <c r="F192" s="252" t="s">
        <v>359</v>
      </c>
      <c r="G192" s="249"/>
      <c r="H192" s="253">
        <v>83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131</v>
      </c>
      <c r="AU192" s="259" t="s">
        <v>83</v>
      </c>
      <c r="AV192" s="13" t="s">
        <v>83</v>
      </c>
      <c r="AW192" s="13" t="s">
        <v>30</v>
      </c>
      <c r="AX192" s="13" t="s">
        <v>73</v>
      </c>
      <c r="AY192" s="259" t="s">
        <v>121</v>
      </c>
    </row>
    <row r="193" s="14" customFormat="1">
      <c r="A193" s="14"/>
      <c r="B193" s="267"/>
      <c r="C193" s="268"/>
      <c r="D193" s="250" t="s">
        <v>131</v>
      </c>
      <c r="E193" s="269" t="s">
        <v>1</v>
      </c>
      <c r="F193" s="270" t="s">
        <v>239</v>
      </c>
      <c r="G193" s="268"/>
      <c r="H193" s="271">
        <v>311.25</v>
      </c>
      <c r="I193" s="272"/>
      <c r="J193" s="268"/>
      <c r="K193" s="268"/>
      <c r="L193" s="273"/>
      <c r="M193" s="274"/>
      <c r="N193" s="275"/>
      <c r="O193" s="275"/>
      <c r="P193" s="275"/>
      <c r="Q193" s="275"/>
      <c r="R193" s="275"/>
      <c r="S193" s="275"/>
      <c r="T193" s="27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7" t="s">
        <v>131</v>
      </c>
      <c r="AU193" s="277" t="s">
        <v>83</v>
      </c>
      <c r="AV193" s="14" t="s">
        <v>147</v>
      </c>
      <c r="AW193" s="14" t="s">
        <v>30</v>
      </c>
      <c r="AX193" s="14" t="s">
        <v>81</v>
      </c>
      <c r="AY193" s="277" t="s">
        <v>121</v>
      </c>
    </row>
    <row r="194" s="2" customFormat="1" ht="24" customHeight="1">
      <c r="A194" s="38"/>
      <c r="B194" s="39"/>
      <c r="C194" s="235" t="s">
        <v>310</v>
      </c>
      <c r="D194" s="235" t="s">
        <v>124</v>
      </c>
      <c r="E194" s="236" t="s">
        <v>361</v>
      </c>
      <c r="F194" s="237" t="s">
        <v>362</v>
      </c>
      <c r="G194" s="238" t="s">
        <v>127</v>
      </c>
      <c r="H194" s="239">
        <v>311.25</v>
      </c>
      <c r="I194" s="240"/>
      <c r="J194" s="241">
        <f>ROUND(I194*H194,2)</f>
        <v>0</v>
      </c>
      <c r="K194" s="237" t="s">
        <v>128</v>
      </c>
      <c r="L194" s="44"/>
      <c r="M194" s="242" t="s">
        <v>1</v>
      </c>
      <c r="N194" s="243" t="s">
        <v>38</v>
      </c>
      <c r="O194" s="91"/>
      <c r="P194" s="244">
        <f>O194*H194</f>
        <v>0</v>
      </c>
      <c r="Q194" s="244">
        <v>0.00034000000000000002</v>
      </c>
      <c r="R194" s="244">
        <f>Q194*H194</f>
        <v>0.105825</v>
      </c>
      <c r="S194" s="244">
        <v>0</v>
      </c>
      <c r="T194" s="24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6" t="s">
        <v>147</v>
      </c>
      <c r="AT194" s="246" t="s">
        <v>124</v>
      </c>
      <c r="AU194" s="246" t="s">
        <v>83</v>
      </c>
      <c r="AY194" s="17" t="s">
        <v>121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7" t="s">
        <v>81</v>
      </c>
      <c r="BK194" s="247">
        <f>ROUND(I194*H194,2)</f>
        <v>0</v>
      </c>
      <c r="BL194" s="17" t="s">
        <v>147</v>
      </c>
      <c r="BM194" s="246" t="s">
        <v>478</v>
      </c>
    </row>
    <row r="195" s="13" customFormat="1">
      <c r="A195" s="13"/>
      <c r="B195" s="248"/>
      <c r="C195" s="249"/>
      <c r="D195" s="250" t="s">
        <v>131</v>
      </c>
      <c r="E195" s="251" t="s">
        <v>1</v>
      </c>
      <c r="F195" s="252" t="s">
        <v>357</v>
      </c>
      <c r="G195" s="249"/>
      <c r="H195" s="253">
        <v>124.5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131</v>
      </c>
      <c r="AU195" s="259" t="s">
        <v>83</v>
      </c>
      <c r="AV195" s="13" t="s">
        <v>83</v>
      </c>
      <c r="AW195" s="13" t="s">
        <v>30</v>
      </c>
      <c r="AX195" s="13" t="s">
        <v>73</v>
      </c>
      <c r="AY195" s="259" t="s">
        <v>121</v>
      </c>
    </row>
    <row r="196" s="13" customFormat="1">
      <c r="A196" s="13"/>
      <c r="B196" s="248"/>
      <c r="C196" s="249"/>
      <c r="D196" s="250" t="s">
        <v>131</v>
      </c>
      <c r="E196" s="251" t="s">
        <v>1</v>
      </c>
      <c r="F196" s="252" t="s">
        <v>358</v>
      </c>
      <c r="G196" s="249"/>
      <c r="H196" s="253">
        <v>103.75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131</v>
      </c>
      <c r="AU196" s="259" t="s">
        <v>83</v>
      </c>
      <c r="AV196" s="13" t="s">
        <v>83</v>
      </c>
      <c r="AW196" s="13" t="s">
        <v>30</v>
      </c>
      <c r="AX196" s="13" t="s">
        <v>73</v>
      </c>
      <c r="AY196" s="259" t="s">
        <v>121</v>
      </c>
    </row>
    <row r="197" s="13" customFormat="1">
      <c r="A197" s="13"/>
      <c r="B197" s="248"/>
      <c r="C197" s="249"/>
      <c r="D197" s="250" t="s">
        <v>131</v>
      </c>
      <c r="E197" s="251" t="s">
        <v>1</v>
      </c>
      <c r="F197" s="252" t="s">
        <v>359</v>
      </c>
      <c r="G197" s="249"/>
      <c r="H197" s="253">
        <v>83</v>
      </c>
      <c r="I197" s="254"/>
      <c r="J197" s="249"/>
      <c r="K197" s="249"/>
      <c r="L197" s="255"/>
      <c r="M197" s="256"/>
      <c r="N197" s="257"/>
      <c r="O197" s="257"/>
      <c r="P197" s="257"/>
      <c r="Q197" s="257"/>
      <c r="R197" s="257"/>
      <c r="S197" s="257"/>
      <c r="T197" s="25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9" t="s">
        <v>131</v>
      </c>
      <c r="AU197" s="259" t="s">
        <v>83</v>
      </c>
      <c r="AV197" s="13" t="s">
        <v>83</v>
      </c>
      <c r="AW197" s="13" t="s">
        <v>30</v>
      </c>
      <c r="AX197" s="13" t="s">
        <v>73</v>
      </c>
      <c r="AY197" s="259" t="s">
        <v>121</v>
      </c>
    </row>
    <row r="198" s="14" customFormat="1">
      <c r="A198" s="14"/>
      <c r="B198" s="267"/>
      <c r="C198" s="268"/>
      <c r="D198" s="250" t="s">
        <v>131</v>
      </c>
      <c r="E198" s="269" t="s">
        <v>1</v>
      </c>
      <c r="F198" s="270" t="s">
        <v>239</v>
      </c>
      <c r="G198" s="268"/>
      <c r="H198" s="271">
        <v>311.25</v>
      </c>
      <c r="I198" s="272"/>
      <c r="J198" s="268"/>
      <c r="K198" s="268"/>
      <c r="L198" s="273"/>
      <c r="M198" s="274"/>
      <c r="N198" s="275"/>
      <c r="O198" s="275"/>
      <c r="P198" s="275"/>
      <c r="Q198" s="275"/>
      <c r="R198" s="275"/>
      <c r="S198" s="275"/>
      <c r="T198" s="27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7" t="s">
        <v>131</v>
      </c>
      <c r="AU198" s="277" t="s">
        <v>83</v>
      </c>
      <c r="AV198" s="14" t="s">
        <v>147</v>
      </c>
      <c r="AW198" s="14" t="s">
        <v>30</v>
      </c>
      <c r="AX198" s="14" t="s">
        <v>81</v>
      </c>
      <c r="AY198" s="277" t="s">
        <v>121</v>
      </c>
    </row>
    <row r="199" s="2" customFormat="1" ht="24" customHeight="1">
      <c r="A199" s="38"/>
      <c r="B199" s="39"/>
      <c r="C199" s="235" t="s">
        <v>314</v>
      </c>
      <c r="D199" s="235" t="s">
        <v>124</v>
      </c>
      <c r="E199" s="236" t="s">
        <v>365</v>
      </c>
      <c r="F199" s="237" t="s">
        <v>366</v>
      </c>
      <c r="G199" s="238" t="s">
        <v>202</v>
      </c>
      <c r="H199" s="239">
        <v>186.75</v>
      </c>
      <c r="I199" s="240"/>
      <c r="J199" s="241">
        <f>ROUND(I199*H199,2)</f>
        <v>0</v>
      </c>
      <c r="K199" s="237" t="s">
        <v>128</v>
      </c>
      <c r="L199" s="44"/>
      <c r="M199" s="242" t="s">
        <v>1</v>
      </c>
      <c r="N199" s="243" t="s">
        <v>38</v>
      </c>
      <c r="O199" s="91"/>
      <c r="P199" s="244">
        <f>O199*H199</f>
        <v>0</v>
      </c>
      <c r="Q199" s="244">
        <v>0.0019499999999999999</v>
      </c>
      <c r="R199" s="244">
        <f>Q199*H199</f>
        <v>0.3641625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147</v>
      </c>
      <c r="AT199" s="246" t="s">
        <v>124</v>
      </c>
      <c r="AU199" s="246" t="s">
        <v>83</v>
      </c>
      <c r="AY199" s="17" t="s">
        <v>121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81</v>
      </c>
      <c r="BK199" s="247">
        <f>ROUND(I199*H199,2)</f>
        <v>0</v>
      </c>
      <c r="BL199" s="17" t="s">
        <v>147</v>
      </c>
      <c r="BM199" s="246" t="s">
        <v>479</v>
      </c>
    </row>
    <row r="200" s="13" customFormat="1">
      <c r="A200" s="13"/>
      <c r="B200" s="248"/>
      <c r="C200" s="249"/>
      <c r="D200" s="250" t="s">
        <v>131</v>
      </c>
      <c r="E200" s="251" t="s">
        <v>1</v>
      </c>
      <c r="F200" s="252" t="s">
        <v>368</v>
      </c>
      <c r="G200" s="249"/>
      <c r="H200" s="253">
        <v>103.75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131</v>
      </c>
      <c r="AU200" s="259" t="s">
        <v>83</v>
      </c>
      <c r="AV200" s="13" t="s">
        <v>83</v>
      </c>
      <c r="AW200" s="13" t="s">
        <v>30</v>
      </c>
      <c r="AX200" s="13" t="s">
        <v>73</v>
      </c>
      <c r="AY200" s="259" t="s">
        <v>121</v>
      </c>
    </row>
    <row r="201" s="13" customFormat="1">
      <c r="A201" s="13"/>
      <c r="B201" s="248"/>
      <c r="C201" s="249"/>
      <c r="D201" s="250" t="s">
        <v>131</v>
      </c>
      <c r="E201" s="251" t="s">
        <v>1</v>
      </c>
      <c r="F201" s="252" t="s">
        <v>369</v>
      </c>
      <c r="G201" s="249"/>
      <c r="H201" s="253">
        <v>83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131</v>
      </c>
      <c r="AU201" s="259" t="s">
        <v>83</v>
      </c>
      <c r="AV201" s="13" t="s">
        <v>83</v>
      </c>
      <c r="AW201" s="13" t="s">
        <v>30</v>
      </c>
      <c r="AX201" s="13" t="s">
        <v>73</v>
      </c>
      <c r="AY201" s="259" t="s">
        <v>121</v>
      </c>
    </row>
    <row r="202" s="14" customFormat="1">
      <c r="A202" s="14"/>
      <c r="B202" s="267"/>
      <c r="C202" s="268"/>
      <c r="D202" s="250" t="s">
        <v>131</v>
      </c>
      <c r="E202" s="269" t="s">
        <v>1</v>
      </c>
      <c r="F202" s="270" t="s">
        <v>239</v>
      </c>
      <c r="G202" s="268"/>
      <c r="H202" s="271">
        <v>186.75</v>
      </c>
      <c r="I202" s="272"/>
      <c r="J202" s="268"/>
      <c r="K202" s="268"/>
      <c r="L202" s="273"/>
      <c r="M202" s="274"/>
      <c r="N202" s="275"/>
      <c r="O202" s="275"/>
      <c r="P202" s="275"/>
      <c r="Q202" s="275"/>
      <c r="R202" s="275"/>
      <c r="S202" s="275"/>
      <c r="T202" s="27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7" t="s">
        <v>131</v>
      </c>
      <c r="AU202" s="277" t="s">
        <v>83</v>
      </c>
      <c r="AV202" s="14" t="s">
        <v>147</v>
      </c>
      <c r="AW202" s="14" t="s">
        <v>30</v>
      </c>
      <c r="AX202" s="14" t="s">
        <v>81</v>
      </c>
      <c r="AY202" s="277" t="s">
        <v>121</v>
      </c>
    </row>
    <row r="203" s="2" customFormat="1" ht="24" customHeight="1">
      <c r="A203" s="38"/>
      <c r="B203" s="39"/>
      <c r="C203" s="235" t="s">
        <v>320</v>
      </c>
      <c r="D203" s="235" t="s">
        <v>124</v>
      </c>
      <c r="E203" s="236" t="s">
        <v>371</v>
      </c>
      <c r="F203" s="237" t="s">
        <v>372</v>
      </c>
      <c r="G203" s="238" t="s">
        <v>202</v>
      </c>
      <c r="H203" s="239">
        <v>543</v>
      </c>
      <c r="I203" s="240"/>
      <c r="J203" s="241">
        <f>ROUND(I203*H203,2)</f>
        <v>0</v>
      </c>
      <c r="K203" s="237" t="s">
        <v>128</v>
      </c>
      <c r="L203" s="44"/>
      <c r="M203" s="242" t="s">
        <v>1</v>
      </c>
      <c r="N203" s="243" t="s">
        <v>38</v>
      </c>
      <c r="O203" s="91"/>
      <c r="P203" s="244">
        <f>O203*H203</f>
        <v>0</v>
      </c>
      <c r="Q203" s="244">
        <v>0</v>
      </c>
      <c r="R203" s="244">
        <f>Q203*H203</f>
        <v>0</v>
      </c>
      <c r="S203" s="244">
        <v>0.02</v>
      </c>
      <c r="T203" s="245">
        <f>S203*H203</f>
        <v>10.859999999999999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6" t="s">
        <v>147</v>
      </c>
      <c r="AT203" s="246" t="s">
        <v>124</v>
      </c>
      <c r="AU203" s="246" t="s">
        <v>83</v>
      </c>
      <c r="AY203" s="17" t="s">
        <v>121</v>
      </c>
      <c r="BE203" s="247">
        <f>IF(N203="základní",J203,0)</f>
        <v>0</v>
      </c>
      <c r="BF203" s="247">
        <f>IF(N203="snížená",J203,0)</f>
        <v>0</v>
      </c>
      <c r="BG203" s="247">
        <f>IF(N203="zákl. přenesená",J203,0)</f>
        <v>0</v>
      </c>
      <c r="BH203" s="247">
        <f>IF(N203="sníž. přenesená",J203,0)</f>
        <v>0</v>
      </c>
      <c r="BI203" s="247">
        <f>IF(N203="nulová",J203,0)</f>
        <v>0</v>
      </c>
      <c r="BJ203" s="17" t="s">
        <v>81</v>
      </c>
      <c r="BK203" s="247">
        <f>ROUND(I203*H203,2)</f>
        <v>0</v>
      </c>
      <c r="BL203" s="17" t="s">
        <v>147</v>
      </c>
      <c r="BM203" s="246" t="s">
        <v>480</v>
      </c>
    </row>
    <row r="204" s="13" customFormat="1">
      <c r="A204" s="13"/>
      <c r="B204" s="248"/>
      <c r="C204" s="249"/>
      <c r="D204" s="250" t="s">
        <v>131</v>
      </c>
      <c r="E204" s="251" t="s">
        <v>1</v>
      </c>
      <c r="F204" s="252" t="s">
        <v>222</v>
      </c>
      <c r="G204" s="249"/>
      <c r="H204" s="253">
        <v>543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9" t="s">
        <v>131</v>
      </c>
      <c r="AU204" s="259" t="s">
        <v>83</v>
      </c>
      <c r="AV204" s="13" t="s">
        <v>83</v>
      </c>
      <c r="AW204" s="13" t="s">
        <v>30</v>
      </c>
      <c r="AX204" s="13" t="s">
        <v>81</v>
      </c>
      <c r="AY204" s="259" t="s">
        <v>121</v>
      </c>
    </row>
    <row r="205" s="2" customFormat="1" ht="24" customHeight="1">
      <c r="A205" s="38"/>
      <c r="B205" s="39"/>
      <c r="C205" s="235" t="s">
        <v>324</v>
      </c>
      <c r="D205" s="235" t="s">
        <v>124</v>
      </c>
      <c r="E205" s="236" t="s">
        <v>375</v>
      </c>
      <c r="F205" s="237" t="s">
        <v>376</v>
      </c>
      <c r="G205" s="238" t="s">
        <v>202</v>
      </c>
      <c r="H205" s="239">
        <v>2172</v>
      </c>
      <c r="I205" s="240"/>
      <c r="J205" s="241">
        <f>ROUND(I205*H205,2)</f>
        <v>0</v>
      </c>
      <c r="K205" s="237" t="s">
        <v>128</v>
      </c>
      <c r="L205" s="44"/>
      <c r="M205" s="242" t="s">
        <v>1</v>
      </c>
      <c r="N205" s="243" t="s">
        <v>38</v>
      </c>
      <c r="O205" s="91"/>
      <c r="P205" s="244">
        <f>O205*H205</f>
        <v>0</v>
      </c>
      <c r="Q205" s="244">
        <v>0</v>
      </c>
      <c r="R205" s="244">
        <f>Q205*H205</f>
        <v>0</v>
      </c>
      <c r="S205" s="244">
        <v>0.02</v>
      </c>
      <c r="T205" s="245">
        <f>S205*H205</f>
        <v>43.439999999999998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6" t="s">
        <v>147</v>
      </c>
      <c r="AT205" s="246" t="s">
        <v>124</v>
      </c>
      <c r="AU205" s="246" t="s">
        <v>83</v>
      </c>
      <c r="AY205" s="17" t="s">
        <v>121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7" t="s">
        <v>81</v>
      </c>
      <c r="BK205" s="247">
        <f>ROUND(I205*H205,2)</f>
        <v>0</v>
      </c>
      <c r="BL205" s="17" t="s">
        <v>147</v>
      </c>
      <c r="BM205" s="246" t="s">
        <v>481</v>
      </c>
    </row>
    <row r="206" s="13" customFormat="1">
      <c r="A206" s="13"/>
      <c r="B206" s="248"/>
      <c r="C206" s="249"/>
      <c r="D206" s="250" t="s">
        <v>131</v>
      </c>
      <c r="E206" s="251" t="s">
        <v>1</v>
      </c>
      <c r="F206" s="252" t="s">
        <v>200</v>
      </c>
      <c r="G206" s="249"/>
      <c r="H206" s="253">
        <v>2172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9" t="s">
        <v>131</v>
      </c>
      <c r="AU206" s="259" t="s">
        <v>83</v>
      </c>
      <c r="AV206" s="13" t="s">
        <v>83</v>
      </c>
      <c r="AW206" s="13" t="s">
        <v>30</v>
      </c>
      <c r="AX206" s="13" t="s">
        <v>81</v>
      </c>
      <c r="AY206" s="259" t="s">
        <v>121</v>
      </c>
    </row>
    <row r="207" s="2" customFormat="1" ht="16.5" customHeight="1">
      <c r="A207" s="38"/>
      <c r="B207" s="39"/>
      <c r="C207" s="235" t="s">
        <v>328</v>
      </c>
      <c r="D207" s="235" t="s">
        <v>124</v>
      </c>
      <c r="E207" s="236" t="s">
        <v>379</v>
      </c>
      <c r="F207" s="237" t="s">
        <v>380</v>
      </c>
      <c r="G207" s="238" t="s">
        <v>202</v>
      </c>
      <c r="H207" s="239">
        <v>2172</v>
      </c>
      <c r="I207" s="240"/>
      <c r="J207" s="241">
        <f>ROUND(I207*H207,2)</f>
        <v>0</v>
      </c>
      <c r="K207" s="237" t="s">
        <v>128</v>
      </c>
      <c r="L207" s="44"/>
      <c r="M207" s="242" t="s">
        <v>1</v>
      </c>
      <c r="N207" s="243" t="s">
        <v>38</v>
      </c>
      <c r="O207" s="91"/>
      <c r="P207" s="244">
        <f>O207*H207</f>
        <v>0</v>
      </c>
      <c r="Q207" s="244">
        <v>0</v>
      </c>
      <c r="R207" s="244">
        <f>Q207*H207</f>
        <v>0</v>
      </c>
      <c r="S207" s="244">
        <v>0.02</v>
      </c>
      <c r="T207" s="245">
        <f>S207*H207</f>
        <v>43.439999999999998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147</v>
      </c>
      <c r="AT207" s="246" t="s">
        <v>124</v>
      </c>
      <c r="AU207" s="246" t="s">
        <v>83</v>
      </c>
      <c r="AY207" s="17" t="s">
        <v>121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7" t="s">
        <v>81</v>
      </c>
      <c r="BK207" s="247">
        <f>ROUND(I207*H207,2)</f>
        <v>0</v>
      </c>
      <c r="BL207" s="17" t="s">
        <v>147</v>
      </c>
      <c r="BM207" s="246" t="s">
        <v>482</v>
      </c>
    </row>
    <row r="208" s="13" customFormat="1">
      <c r="A208" s="13"/>
      <c r="B208" s="248"/>
      <c r="C208" s="249"/>
      <c r="D208" s="250" t="s">
        <v>131</v>
      </c>
      <c r="E208" s="251" t="s">
        <v>1</v>
      </c>
      <c r="F208" s="252" t="s">
        <v>200</v>
      </c>
      <c r="G208" s="249"/>
      <c r="H208" s="253">
        <v>2172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131</v>
      </c>
      <c r="AU208" s="259" t="s">
        <v>83</v>
      </c>
      <c r="AV208" s="13" t="s">
        <v>83</v>
      </c>
      <c r="AW208" s="13" t="s">
        <v>30</v>
      </c>
      <c r="AX208" s="13" t="s">
        <v>81</v>
      </c>
      <c r="AY208" s="259" t="s">
        <v>121</v>
      </c>
    </row>
    <row r="209" s="2" customFormat="1" ht="16.5" customHeight="1">
      <c r="A209" s="38"/>
      <c r="B209" s="39"/>
      <c r="C209" s="235" t="s">
        <v>334</v>
      </c>
      <c r="D209" s="235" t="s">
        <v>124</v>
      </c>
      <c r="E209" s="236" t="s">
        <v>388</v>
      </c>
      <c r="F209" s="237" t="s">
        <v>389</v>
      </c>
      <c r="G209" s="238" t="s">
        <v>202</v>
      </c>
      <c r="H209" s="239">
        <v>415</v>
      </c>
      <c r="I209" s="240"/>
      <c r="J209" s="241">
        <f>ROUND(I209*H209,2)</f>
        <v>0</v>
      </c>
      <c r="K209" s="237" t="s">
        <v>128</v>
      </c>
      <c r="L209" s="44"/>
      <c r="M209" s="242" t="s">
        <v>1</v>
      </c>
      <c r="N209" s="243" t="s">
        <v>38</v>
      </c>
      <c r="O209" s="91"/>
      <c r="P209" s="244">
        <f>O209*H209</f>
        <v>0</v>
      </c>
      <c r="Q209" s="244">
        <v>0</v>
      </c>
      <c r="R209" s="244">
        <f>Q209*H209</f>
        <v>0</v>
      </c>
      <c r="S209" s="244">
        <v>0.252</v>
      </c>
      <c r="T209" s="245">
        <f>S209*H209</f>
        <v>104.58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6" t="s">
        <v>147</v>
      </c>
      <c r="AT209" s="246" t="s">
        <v>124</v>
      </c>
      <c r="AU209" s="246" t="s">
        <v>83</v>
      </c>
      <c r="AY209" s="17" t="s">
        <v>121</v>
      </c>
      <c r="BE209" s="247">
        <f>IF(N209="základní",J209,0)</f>
        <v>0</v>
      </c>
      <c r="BF209" s="247">
        <f>IF(N209="snížená",J209,0)</f>
        <v>0</v>
      </c>
      <c r="BG209" s="247">
        <f>IF(N209="zákl. přenesená",J209,0)</f>
        <v>0</v>
      </c>
      <c r="BH209" s="247">
        <f>IF(N209="sníž. přenesená",J209,0)</f>
        <v>0</v>
      </c>
      <c r="BI209" s="247">
        <f>IF(N209="nulová",J209,0)</f>
        <v>0</v>
      </c>
      <c r="BJ209" s="17" t="s">
        <v>81</v>
      </c>
      <c r="BK209" s="247">
        <f>ROUND(I209*H209,2)</f>
        <v>0</v>
      </c>
      <c r="BL209" s="17" t="s">
        <v>147</v>
      </c>
      <c r="BM209" s="246" t="s">
        <v>483</v>
      </c>
    </row>
    <row r="210" s="13" customFormat="1">
      <c r="A210" s="13"/>
      <c r="B210" s="248"/>
      <c r="C210" s="249"/>
      <c r="D210" s="250" t="s">
        <v>131</v>
      </c>
      <c r="E210" s="251" t="s">
        <v>1</v>
      </c>
      <c r="F210" s="252" t="s">
        <v>484</v>
      </c>
      <c r="G210" s="249"/>
      <c r="H210" s="253">
        <v>415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131</v>
      </c>
      <c r="AU210" s="259" t="s">
        <v>83</v>
      </c>
      <c r="AV210" s="13" t="s">
        <v>83</v>
      </c>
      <c r="AW210" s="13" t="s">
        <v>30</v>
      </c>
      <c r="AX210" s="13" t="s">
        <v>81</v>
      </c>
      <c r="AY210" s="259" t="s">
        <v>121</v>
      </c>
    </row>
    <row r="211" s="2" customFormat="1" ht="24" customHeight="1">
      <c r="A211" s="38"/>
      <c r="B211" s="39"/>
      <c r="C211" s="235" t="s">
        <v>340</v>
      </c>
      <c r="D211" s="235" t="s">
        <v>124</v>
      </c>
      <c r="E211" s="236" t="s">
        <v>393</v>
      </c>
      <c r="F211" s="237" t="s">
        <v>394</v>
      </c>
      <c r="G211" s="238" t="s">
        <v>127</v>
      </c>
      <c r="H211" s="239">
        <v>415</v>
      </c>
      <c r="I211" s="240"/>
      <c r="J211" s="241">
        <f>ROUND(I211*H211,2)</f>
        <v>0</v>
      </c>
      <c r="K211" s="237" t="s">
        <v>128</v>
      </c>
      <c r="L211" s="44"/>
      <c r="M211" s="242" t="s">
        <v>1</v>
      </c>
      <c r="N211" s="243" t="s">
        <v>38</v>
      </c>
      <c r="O211" s="91"/>
      <c r="P211" s="244">
        <f>O211*H211</f>
        <v>0</v>
      </c>
      <c r="Q211" s="244">
        <v>0</v>
      </c>
      <c r="R211" s="244">
        <f>Q211*H211</f>
        <v>0</v>
      </c>
      <c r="S211" s="244">
        <v>0.17199999999999999</v>
      </c>
      <c r="T211" s="245">
        <f>S211*H211</f>
        <v>71.379999999999995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6" t="s">
        <v>147</v>
      </c>
      <c r="AT211" s="246" t="s">
        <v>124</v>
      </c>
      <c r="AU211" s="246" t="s">
        <v>83</v>
      </c>
      <c r="AY211" s="17" t="s">
        <v>121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17" t="s">
        <v>81</v>
      </c>
      <c r="BK211" s="247">
        <f>ROUND(I211*H211,2)</f>
        <v>0</v>
      </c>
      <c r="BL211" s="17" t="s">
        <v>147</v>
      </c>
      <c r="BM211" s="246" t="s">
        <v>485</v>
      </c>
    </row>
    <row r="212" s="13" customFormat="1">
      <c r="A212" s="13"/>
      <c r="B212" s="248"/>
      <c r="C212" s="249"/>
      <c r="D212" s="250" t="s">
        <v>131</v>
      </c>
      <c r="E212" s="251" t="s">
        <v>1</v>
      </c>
      <c r="F212" s="252" t="s">
        <v>197</v>
      </c>
      <c r="G212" s="249"/>
      <c r="H212" s="253">
        <v>415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9" t="s">
        <v>131</v>
      </c>
      <c r="AU212" s="259" t="s">
        <v>83</v>
      </c>
      <c r="AV212" s="13" t="s">
        <v>83</v>
      </c>
      <c r="AW212" s="13" t="s">
        <v>30</v>
      </c>
      <c r="AX212" s="13" t="s">
        <v>81</v>
      </c>
      <c r="AY212" s="259" t="s">
        <v>121</v>
      </c>
    </row>
    <row r="213" s="12" customFormat="1" ht="22.8" customHeight="1">
      <c r="A213" s="12"/>
      <c r="B213" s="219"/>
      <c r="C213" s="220"/>
      <c r="D213" s="221" t="s">
        <v>72</v>
      </c>
      <c r="E213" s="233" t="s">
        <v>397</v>
      </c>
      <c r="F213" s="233" t="s">
        <v>398</v>
      </c>
      <c r="G213" s="220"/>
      <c r="H213" s="220"/>
      <c r="I213" s="223"/>
      <c r="J213" s="234">
        <f>BK213</f>
        <v>0</v>
      </c>
      <c r="K213" s="220"/>
      <c r="L213" s="225"/>
      <c r="M213" s="226"/>
      <c r="N213" s="227"/>
      <c r="O213" s="227"/>
      <c r="P213" s="228">
        <f>SUM(P214:P233)</f>
        <v>0</v>
      </c>
      <c r="Q213" s="227"/>
      <c r="R213" s="228">
        <f>SUM(R214:R233)</f>
        <v>0</v>
      </c>
      <c r="S213" s="227"/>
      <c r="T213" s="229">
        <f>SUM(T214:T233)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0" t="s">
        <v>81</v>
      </c>
      <c r="AT213" s="231" t="s">
        <v>72</v>
      </c>
      <c r="AU213" s="231" t="s">
        <v>81</v>
      </c>
      <c r="AY213" s="230" t="s">
        <v>121</v>
      </c>
      <c r="BK213" s="232">
        <f>SUM(BK214:BK233)</f>
        <v>0</v>
      </c>
    </row>
    <row r="214" s="2" customFormat="1" ht="16.5" customHeight="1">
      <c r="A214" s="38"/>
      <c r="B214" s="39"/>
      <c r="C214" s="235" t="s">
        <v>347</v>
      </c>
      <c r="D214" s="235" t="s">
        <v>124</v>
      </c>
      <c r="E214" s="236" t="s">
        <v>400</v>
      </c>
      <c r="F214" s="237" t="s">
        <v>401</v>
      </c>
      <c r="G214" s="238" t="s">
        <v>402</v>
      </c>
      <c r="H214" s="239">
        <v>1107.8679999999999</v>
      </c>
      <c r="I214" s="240"/>
      <c r="J214" s="241">
        <f>ROUND(I214*H214,2)</f>
        <v>0</v>
      </c>
      <c r="K214" s="237" t="s">
        <v>128</v>
      </c>
      <c r="L214" s="44"/>
      <c r="M214" s="242" t="s">
        <v>1</v>
      </c>
      <c r="N214" s="243" t="s">
        <v>38</v>
      </c>
      <c r="O214" s="91"/>
      <c r="P214" s="244">
        <f>O214*H214</f>
        <v>0</v>
      </c>
      <c r="Q214" s="244">
        <v>0</v>
      </c>
      <c r="R214" s="244">
        <f>Q214*H214</f>
        <v>0</v>
      </c>
      <c r="S214" s="244">
        <v>0</v>
      </c>
      <c r="T214" s="24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6" t="s">
        <v>147</v>
      </c>
      <c r="AT214" s="246" t="s">
        <v>124</v>
      </c>
      <c r="AU214" s="246" t="s">
        <v>83</v>
      </c>
      <c r="AY214" s="17" t="s">
        <v>121</v>
      </c>
      <c r="BE214" s="247">
        <f>IF(N214="základní",J214,0)</f>
        <v>0</v>
      </c>
      <c r="BF214" s="247">
        <f>IF(N214="snížená",J214,0)</f>
        <v>0</v>
      </c>
      <c r="BG214" s="247">
        <f>IF(N214="zákl. přenesená",J214,0)</f>
        <v>0</v>
      </c>
      <c r="BH214" s="247">
        <f>IF(N214="sníž. přenesená",J214,0)</f>
        <v>0</v>
      </c>
      <c r="BI214" s="247">
        <f>IF(N214="nulová",J214,0)</f>
        <v>0</v>
      </c>
      <c r="BJ214" s="17" t="s">
        <v>81</v>
      </c>
      <c r="BK214" s="247">
        <f>ROUND(I214*H214,2)</f>
        <v>0</v>
      </c>
      <c r="BL214" s="17" t="s">
        <v>147</v>
      </c>
      <c r="BM214" s="246" t="s">
        <v>486</v>
      </c>
    </row>
    <row r="215" s="13" customFormat="1">
      <c r="A215" s="13"/>
      <c r="B215" s="248"/>
      <c r="C215" s="249"/>
      <c r="D215" s="250" t="s">
        <v>131</v>
      </c>
      <c r="E215" s="251" t="s">
        <v>1</v>
      </c>
      <c r="F215" s="252" t="s">
        <v>404</v>
      </c>
      <c r="G215" s="249"/>
      <c r="H215" s="253">
        <v>477.83999999999998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9" t="s">
        <v>131</v>
      </c>
      <c r="AU215" s="259" t="s">
        <v>83</v>
      </c>
      <c r="AV215" s="13" t="s">
        <v>83</v>
      </c>
      <c r="AW215" s="13" t="s">
        <v>30</v>
      </c>
      <c r="AX215" s="13" t="s">
        <v>73</v>
      </c>
      <c r="AY215" s="259" t="s">
        <v>121</v>
      </c>
    </row>
    <row r="216" s="13" customFormat="1">
      <c r="A216" s="13"/>
      <c r="B216" s="248"/>
      <c r="C216" s="249"/>
      <c r="D216" s="250" t="s">
        <v>131</v>
      </c>
      <c r="E216" s="251" t="s">
        <v>1</v>
      </c>
      <c r="F216" s="252" t="s">
        <v>405</v>
      </c>
      <c r="G216" s="249"/>
      <c r="H216" s="253">
        <v>119.45999999999999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9" t="s">
        <v>131</v>
      </c>
      <c r="AU216" s="259" t="s">
        <v>83</v>
      </c>
      <c r="AV216" s="13" t="s">
        <v>83</v>
      </c>
      <c r="AW216" s="13" t="s">
        <v>30</v>
      </c>
      <c r="AX216" s="13" t="s">
        <v>73</v>
      </c>
      <c r="AY216" s="259" t="s">
        <v>121</v>
      </c>
    </row>
    <row r="217" s="13" customFormat="1">
      <c r="A217" s="13"/>
      <c r="B217" s="248"/>
      <c r="C217" s="249"/>
      <c r="D217" s="250" t="s">
        <v>131</v>
      </c>
      <c r="E217" s="251" t="s">
        <v>1</v>
      </c>
      <c r="F217" s="252" t="s">
        <v>406</v>
      </c>
      <c r="G217" s="249"/>
      <c r="H217" s="253">
        <v>95.567999999999998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131</v>
      </c>
      <c r="AU217" s="259" t="s">
        <v>83</v>
      </c>
      <c r="AV217" s="13" t="s">
        <v>83</v>
      </c>
      <c r="AW217" s="13" t="s">
        <v>30</v>
      </c>
      <c r="AX217" s="13" t="s">
        <v>73</v>
      </c>
      <c r="AY217" s="259" t="s">
        <v>121</v>
      </c>
    </row>
    <row r="218" s="15" customFormat="1">
      <c r="A218" s="15"/>
      <c r="B218" s="288"/>
      <c r="C218" s="289"/>
      <c r="D218" s="250" t="s">
        <v>131</v>
      </c>
      <c r="E218" s="290" t="s">
        <v>1</v>
      </c>
      <c r="F218" s="291" t="s">
        <v>407</v>
      </c>
      <c r="G218" s="289"/>
      <c r="H218" s="292">
        <v>692.86799999999994</v>
      </c>
      <c r="I218" s="293"/>
      <c r="J218" s="289"/>
      <c r="K218" s="289"/>
      <c r="L218" s="294"/>
      <c r="M218" s="295"/>
      <c r="N218" s="296"/>
      <c r="O218" s="296"/>
      <c r="P218" s="296"/>
      <c r="Q218" s="296"/>
      <c r="R218" s="296"/>
      <c r="S218" s="296"/>
      <c r="T218" s="29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8" t="s">
        <v>131</v>
      </c>
      <c r="AU218" s="298" t="s">
        <v>83</v>
      </c>
      <c r="AV218" s="15" t="s">
        <v>140</v>
      </c>
      <c r="AW218" s="15" t="s">
        <v>30</v>
      </c>
      <c r="AX218" s="15" t="s">
        <v>73</v>
      </c>
      <c r="AY218" s="298" t="s">
        <v>121</v>
      </c>
    </row>
    <row r="219" s="13" customFormat="1">
      <c r="A219" s="13"/>
      <c r="B219" s="248"/>
      <c r="C219" s="249"/>
      <c r="D219" s="250" t="s">
        <v>131</v>
      </c>
      <c r="E219" s="251" t="s">
        <v>1</v>
      </c>
      <c r="F219" s="252" t="s">
        <v>487</v>
      </c>
      <c r="G219" s="249"/>
      <c r="H219" s="253">
        <v>166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131</v>
      </c>
      <c r="AU219" s="259" t="s">
        <v>83</v>
      </c>
      <c r="AV219" s="13" t="s">
        <v>83</v>
      </c>
      <c r="AW219" s="13" t="s">
        <v>30</v>
      </c>
      <c r="AX219" s="13" t="s">
        <v>73</v>
      </c>
      <c r="AY219" s="259" t="s">
        <v>121</v>
      </c>
    </row>
    <row r="220" s="13" customFormat="1">
      <c r="A220" s="13"/>
      <c r="B220" s="248"/>
      <c r="C220" s="249"/>
      <c r="D220" s="250" t="s">
        <v>131</v>
      </c>
      <c r="E220" s="251" t="s">
        <v>1</v>
      </c>
      <c r="F220" s="252" t="s">
        <v>488</v>
      </c>
      <c r="G220" s="249"/>
      <c r="H220" s="253">
        <v>249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131</v>
      </c>
      <c r="AU220" s="259" t="s">
        <v>83</v>
      </c>
      <c r="AV220" s="13" t="s">
        <v>83</v>
      </c>
      <c r="AW220" s="13" t="s">
        <v>30</v>
      </c>
      <c r="AX220" s="13" t="s">
        <v>73</v>
      </c>
      <c r="AY220" s="259" t="s">
        <v>121</v>
      </c>
    </row>
    <row r="221" s="15" customFormat="1">
      <c r="A221" s="15"/>
      <c r="B221" s="288"/>
      <c r="C221" s="289"/>
      <c r="D221" s="250" t="s">
        <v>131</v>
      </c>
      <c r="E221" s="290" t="s">
        <v>1</v>
      </c>
      <c r="F221" s="291" t="s">
        <v>407</v>
      </c>
      <c r="G221" s="289"/>
      <c r="H221" s="292">
        <v>415</v>
      </c>
      <c r="I221" s="293"/>
      <c r="J221" s="289"/>
      <c r="K221" s="289"/>
      <c r="L221" s="294"/>
      <c r="M221" s="295"/>
      <c r="N221" s="296"/>
      <c r="O221" s="296"/>
      <c r="P221" s="296"/>
      <c r="Q221" s="296"/>
      <c r="R221" s="296"/>
      <c r="S221" s="296"/>
      <c r="T221" s="29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8" t="s">
        <v>131</v>
      </c>
      <c r="AU221" s="298" t="s">
        <v>83</v>
      </c>
      <c r="AV221" s="15" t="s">
        <v>140</v>
      </c>
      <c r="AW221" s="15" t="s">
        <v>30</v>
      </c>
      <c r="AX221" s="15" t="s">
        <v>73</v>
      </c>
      <c r="AY221" s="298" t="s">
        <v>121</v>
      </c>
    </row>
    <row r="222" s="14" customFormat="1">
      <c r="A222" s="14"/>
      <c r="B222" s="267"/>
      <c r="C222" s="268"/>
      <c r="D222" s="250" t="s">
        <v>131</v>
      </c>
      <c r="E222" s="269" t="s">
        <v>1</v>
      </c>
      <c r="F222" s="270" t="s">
        <v>239</v>
      </c>
      <c r="G222" s="268"/>
      <c r="H222" s="271">
        <v>1107.8679999999999</v>
      </c>
      <c r="I222" s="272"/>
      <c r="J222" s="268"/>
      <c r="K222" s="268"/>
      <c r="L222" s="273"/>
      <c r="M222" s="274"/>
      <c r="N222" s="275"/>
      <c r="O222" s="275"/>
      <c r="P222" s="275"/>
      <c r="Q222" s="275"/>
      <c r="R222" s="275"/>
      <c r="S222" s="275"/>
      <c r="T222" s="27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7" t="s">
        <v>131</v>
      </c>
      <c r="AU222" s="277" t="s">
        <v>83</v>
      </c>
      <c r="AV222" s="14" t="s">
        <v>147</v>
      </c>
      <c r="AW222" s="14" t="s">
        <v>30</v>
      </c>
      <c r="AX222" s="14" t="s">
        <v>81</v>
      </c>
      <c r="AY222" s="277" t="s">
        <v>121</v>
      </c>
    </row>
    <row r="223" s="2" customFormat="1" ht="24" customHeight="1">
      <c r="A223" s="38"/>
      <c r="B223" s="39"/>
      <c r="C223" s="235" t="s">
        <v>353</v>
      </c>
      <c r="D223" s="235" t="s">
        <v>124</v>
      </c>
      <c r="E223" s="236" t="s">
        <v>411</v>
      </c>
      <c r="F223" s="237" t="s">
        <v>412</v>
      </c>
      <c r="G223" s="238" t="s">
        <v>402</v>
      </c>
      <c r="H223" s="239">
        <v>32128.171999999999</v>
      </c>
      <c r="I223" s="240"/>
      <c r="J223" s="241">
        <f>ROUND(I223*H223,2)</f>
        <v>0</v>
      </c>
      <c r="K223" s="237" t="s">
        <v>128</v>
      </c>
      <c r="L223" s="44"/>
      <c r="M223" s="242" t="s">
        <v>1</v>
      </c>
      <c r="N223" s="243" t="s">
        <v>38</v>
      </c>
      <c r="O223" s="91"/>
      <c r="P223" s="244">
        <f>O223*H223</f>
        <v>0</v>
      </c>
      <c r="Q223" s="244">
        <v>0</v>
      </c>
      <c r="R223" s="244">
        <f>Q223*H223</f>
        <v>0</v>
      </c>
      <c r="S223" s="244">
        <v>0</v>
      </c>
      <c r="T223" s="24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6" t="s">
        <v>147</v>
      </c>
      <c r="AT223" s="246" t="s">
        <v>124</v>
      </c>
      <c r="AU223" s="246" t="s">
        <v>83</v>
      </c>
      <c r="AY223" s="17" t="s">
        <v>121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17" t="s">
        <v>81</v>
      </c>
      <c r="BK223" s="247">
        <f>ROUND(I223*H223,2)</f>
        <v>0</v>
      </c>
      <c r="BL223" s="17" t="s">
        <v>147</v>
      </c>
      <c r="BM223" s="246" t="s">
        <v>489</v>
      </c>
    </row>
    <row r="224" s="13" customFormat="1">
      <c r="A224" s="13"/>
      <c r="B224" s="248"/>
      <c r="C224" s="249"/>
      <c r="D224" s="250" t="s">
        <v>131</v>
      </c>
      <c r="E224" s="251" t="s">
        <v>1</v>
      </c>
      <c r="F224" s="252" t="s">
        <v>490</v>
      </c>
      <c r="G224" s="249"/>
      <c r="H224" s="253">
        <v>32128.171999999999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131</v>
      </c>
      <c r="AU224" s="259" t="s">
        <v>83</v>
      </c>
      <c r="AV224" s="13" t="s">
        <v>83</v>
      </c>
      <c r="AW224" s="13" t="s">
        <v>30</v>
      </c>
      <c r="AX224" s="13" t="s">
        <v>81</v>
      </c>
      <c r="AY224" s="259" t="s">
        <v>121</v>
      </c>
    </row>
    <row r="225" s="2" customFormat="1" ht="24" customHeight="1">
      <c r="A225" s="38"/>
      <c r="B225" s="39"/>
      <c r="C225" s="235" t="s">
        <v>360</v>
      </c>
      <c r="D225" s="235" t="s">
        <v>124</v>
      </c>
      <c r="E225" s="236" t="s">
        <v>430</v>
      </c>
      <c r="F225" s="237" t="s">
        <v>431</v>
      </c>
      <c r="G225" s="238" t="s">
        <v>402</v>
      </c>
      <c r="H225" s="239">
        <v>692.86800000000005</v>
      </c>
      <c r="I225" s="240"/>
      <c r="J225" s="241">
        <f>ROUND(I225*H225,2)</f>
        <v>0</v>
      </c>
      <c r="K225" s="237" t="s">
        <v>128</v>
      </c>
      <c r="L225" s="44"/>
      <c r="M225" s="242" t="s">
        <v>1</v>
      </c>
      <c r="N225" s="243" t="s">
        <v>38</v>
      </c>
      <c r="O225" s="91"/>
      <c r="P225" s="244">
        <f>O225*H225</f>
        <v>0</v>
      </c>
      <c r="Q225" s="244">
        <v>0</v>
      </c>
      <c r="R225" s="244">
        <f>Q225*H225</f>
        <v>0</v>
      </c>
      <c r="S225" s="244">
        <v>0</v>
      </c>
      <c r="T225" s="24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6" t="s">
        <v>147</v>
      </c>
      <c r="AT225" s="246" t="s">
        <v>124</v>
      </c>
      <c r="AU225" s="246" t="s">
        <v>83</v>
      </c>
      <c r="AY225" s="17" t="s">
        <v>121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17" t="s">
        <v>81</v>
      </c>
      <c r="BK225" s="247">
        <f>ROUND(I225*H225,2)</f>
        <v>0</v>
      </c>
      <c r="BL225" s="17" t="s">
        <v>147</v>
      </c>
      <c r="BM225" s="246" t="s">
        <v>491</v>
      </c>
    </row>
    <row r="226" s="13" customFormat="1">
      <c r="A226" s="13"/>
      <c r="B226" s="248"/>
      <c r="C226" s="249"/>
      <c r="D226" s="250" t="s">
        <v>131</v>
      </c>
      <c r="E226" s="251" t="s">
        <v>1</v>
      </c>
      <c r="F226" s="252" t="s">
        <v>404</v>
      </c>
      <c r="G226" s="249"/>
      <c r="H226" s="253">
        <v>477.83999999999998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9" t="s">
        <v>131</v>
      </c>
      <c r="AU226" s="259" t="s">
        <v>83</v>
      </c>
      <c r="AV226" s="13" t="s">
        <v>83</v>
      </c>
      <c r="AW226" s="13" t="s">
        <v>30</v>
      </c>
      <c r="AX226" s="13" t="s">
        <v>73</v>
      </c>
      <c r="AY226" s="259" t="s">
        <v>121</v>
      </c>
    </row>
    <row r="227" s="13" customFormat="1">
      <c r="A227" s="13"/>
      <c r="B227" s="248"/>
      <c r="C227" s="249"/>
      <c r="D227" s="250" t="s">
        <v>131</v>
      </c>
      <c r="E227" s="251" t="s">
        <v>1</v>
      </c>
      <c r="F227" s="252" t="s">
        <v>405</v>
      </c>
      <c r="G227" s="249"/>
      <c r="H227" s="253">
        <v>119.45999999999999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131</v>
      </c>
      <c r="AU227" s="259" t="s">
        <v>83</v>
      </c>
      <c r="AV227" s="13" t="s">
        <v>83</v>
      </c>
      <c r="AW227" s="13" t="s">
        <v>30</v>
      </c>
      <c r="AX227" s="13" t="s">
        <v>73</v>
      </c>
      <c r="AY227" s="259" t="s">
        <v>121</v>
      </c>
    </row>
    <row r="228" s="13" customFormat="1">
      <c r="A228" s="13"/>
      <c r="B228" s="248"/>
      <c r="C228" s="249"/>
      <c r="D228" s="250" t="s">
        <v>131</v>
      </c>
      <c r="E228" s="251" t="s">
        <v>1</v>
      </c>
      <c r="F228" s="252" t="s">
        <v>406</v>
      </c>
      <c r="G228" s="249"/>
      <c r="H228" s="253">
        <v>95.567999999999998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131</v>
      </c>
      <c r="AU228" s="259" t="s">
        <v>83</v>
      </c>
      <c r="AV228" s="13" t="s">
        <v>83</v>
      </c>
      <c r="AW228" s="13" t="s">
        <v>30</v>
      </c>
      <c r="AX228" s="13" t="s">
        <v>73</v>
      </c>
      <c r="AY228" s="259" t="s">
        <v>121</v>
      </c>
    </row>
    <row r="229" s="14" customFormat="1">
      <c r="A229" s="14"/>
      <c r="B229" s="267"/>
      <c r="C229" s="268"/>
      <c r="D229" s="250" t="s">
        <v>131</v>
      </c>
      <c r="E229" s="269" t="s">
        <v>1</v>
      </c>
      <c r="F229" s="270" t="s">
        <v>239</v>
      </c>
      <c r="G229" s="268"/>
      <c r="H229" s="271">
        <v>692.86799999999994</v>
      </c>
      <c r="I229" s="272"/>
      <c r="J229" s="268"/>
      <c r="K229" s="268"/>
      <c r="L229" s="273"/>
      <c r="M229" s="274"/>
      <c r="N229" s="275"/>
      <c r="O229" s="275"/>
      <c r="P229" s="275"/>
      <c r="Q229" s="275"/>
      <c r="R229" s="275"/>
      <c r="S229" s="275"/>
      <c r="T229" s="276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7" t="s">
        <v>131</v>
      </c>
      <c r="AU229" s="277" t="s">
        <v>83</v>
      </c>
      <c r="AV229" s="14" t="s">
        <v>147</v>
      </c>
      <c r="AW229" s="14" t="s">
        <v>30</v>
      </c>
      <c r="AX229" s="14" t="s">
        <v>81</v>
      </c>
      <c r="AY229" s="277" t="s">
        <v>121</v>
      </c>
    </row>
    <row r="230" s="2" customFormat="1" ht="24" customHeight="1">
      <c r="A230" s="38"/>
      <c r="B230" s="39"/>
      <c r="C230" s="235" t="s">
        <v>364</v>
      </c>
      <c r="D230" s="235" t="s">
        <v>124</v>
      </c>
      <c r="E230" s="236" t="s">
        <v>434</v>
      </c>
      <c r="F230" s="237" t="s">
        <v>435</v>
      </c>
      <c r="G230" s="238" t="s">
        <v>402</v>
      </c>
      <c r="H230" s="239">
        <v>415</v>
      </c>
      <c r="I230" s="240"/>
      <c r="J230" s="241">
        <f>ROUND(I230*H230,2)</f>
        <v>0</v>
      </c>
      <c r="K230" s="237" t="s">
        <v>128</v>
      </c>
      <c r="L230" s="44"/>
      <c r="M230" s="242" t="s">
        <v>1</v>
      </c>
      <c r="N230" s="243" t="s">
        <v>38</v>
      </c>
      <c r="O230" s="91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147</v>
      </c>
      <c r="AT230" s="246" t="s">
        <v>124</v>
      </c>
      <c r="AU230" s="246" t="s">
        <v>83</v>
      </c>
      <c r="AY230" s="17" t="s">
        <v>121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7" t="s">
        <v>81</v>
      </c>
      <c r="BK230" s="247">
        <f>ROUND(I230*H230,2)</f>
        <v>0</v>
      </c>
      <c r="BL230" s="17" t="s">
        <v>147</v>
      </c>
      <c r="BM230" s="246" t="s">
        <v>492</v>
      </c>
    </row>
    <row r="231" s="13" customFormat="1">
      <c r="A231" s="13"/>
      <c r="B231" s="248"/>
      <c r="C231" s="249"/>
      <c r="D231" s="250" t="s">
        <v>131</v>
      </c>
      <c r="E231" s="251" t="s">
        <v>1</v>
      </c>
      <c r="F231" s="252" t="s">
        <v>487</v>
      </c>
      <c r="G231" s="249"/>
      <c r="H231" s="253">
        <v>166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131</v>
      </c>
      <c r="AU231" s="259" t="s">
        <v>83</v>
      </c>
      <c r="AV231" s="13" t="s">
        <v>83</v>
      </c>
      <c r="AW231" s="13" t="s">
        <v>30</v>
      </c>
      <c r="AX231" s="13" t="s">
        <v>73</v>
      </c>
      <c r="AY231" s="259" t="s">
        <v>121</v>
      </c>
    </row>
    <row r="232" s="13" customFormat="1">
      <c r="A232" s="13"/>
      <c r="B232" s="248"/>
      <c r="C232" s="249"/>
      <c r="D232" s="250" t="s">
        <v>131</v>
      </c>
      <c r="E232" s="251" t="s">
        <v>1</v>
      </c>
      <c r="F232" s="252" t="s">
        <v>488</v>
      </c>
      <c r="G232" s="249"/>
      <c r="H232" s="253">
        <v>249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131</v>
      </c>
      <c r="AU232" s="259" t="s">
        <v>83</v>
      </c>
      <c r="AV232" s="13" t="s">
        <v>83</v>
      </c>
      <c r="AW232" s="13" t="s">
        <v>30</v>
      </c>
      <c r="AX232" s="13" t="s">
        <v>73</v>
      </c>
      <c r="AY232" s="259" t="s">
        <v>121</v>
      </c>
    </row>
    <row r="233" s="14" customFormat="1">
      <c r="A233" s="14"/>
      <c r="B233" s="267"/>
      <c r="C233" s="268"/>
      <c r="D233" s="250" t="s">
        <v>131</v>
      </c>
      <c r="E233" s="269" t="s">
        <v>1</v>
      </c>
      <c r="F233" s="270" t="s">
        <v>239</v>
      </c>
      <c r="G233" s="268"/>
      <c r="H233" s="271">
        <v>415</v>
      </c>
      <c r="I233" s="272"/>
      <c r="J233" s="268"/>
      <c r="K233" s="268"/>
      <c r="L233" s="273"/>
      <c r="M233" s="274"/>
      <c r="N233" s="275"/>
      <c r="O233" s="275"/>
      <c r="P233" s="275"/>
      <c r="Q233" s="275"/>
      <c r="R233" s="275"/>
      <c r="S233" s="275"/>
      <c r="T233" s="27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7" t="s">
        <v>131</v>
      </c>
      <c r="AU233" s="277" t="s">
        <v>83</v>
      </c>
      <c r="AV233" s="14" t="s">
        <v>147</v>
      </c>
      <c r="AW233" s="14" t="s">
        <v>30</v>
      </c>
      <c r="AX233" s="14" t="s">
        <v>81</v>
      </c>
      <c r="AY233" s="277" t="s">
        <v>121</v>
      </c>
    </row>
    <row r="234" s="12" customFormat="1" ht="22.8" customHeight="1">
      <c r="A234" s="12"/>
      <c r="B234" s="219"/>
      <c r="C234" s="220"/>
      <c r="D234" s="221" t="s">
        <v>72</v>
      </c>
      <c r="E234" s="233" t="s">
        <v>437</v>
      </c>
      <c r="F234" s="233" t="s">
        <v>438</v>
      </c>
      <c r="G234" s="220"/>
      <c r="H234" s="220"/>
      <c r="I234" s="223"/>
      <c r="J234" s="234">
        <f>BK234</f>
        <v>0</v>
      </c>
      <c r="K234" s="220"/>
      <c r="L234" s="225"/>
      <c r="M234" s="226"/>
      <c r="N234" s="227"/>
      <c r="O234" s="227"/>
      <c r="P234" s="228">
        <f>P235</f>
        <v>0</v>
      </c>
      <c r="Q234" s="227"/>
      <c r="R234" s="228">
        <f>R235</f>
        <v>0</v>
      </c>
      <c r="S234" s="227"/>
      <c r="T234" s="229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0" t="s">
        <v>81</v>
      </c>
      <c r="AT234" s="231" t="s">
        <v>72</v>
      </c>
      <c r="AU234" s="231" t="s">
        <v>81</v>
      </c>
      <c r="AY234" s="230" t="s">
        <v>121</v>
      </c>
      <c r="BK234" s="232">
        <f>BK235</f>
        <v>0</v>
      </c>
    </row>
    <row r="235" s="2" customFormat="1" ht="24" customHeight="1">
      <c r="A235" s="38"/>
      <c r="B235" s="39"/>
      <c r="C235" s="235" t="s">
        <v>370</v>
      </c>
      <c r="D235" s="235" t="s">
        <v>124</v>
      </c>
      <c r="E235" s="236" t="s">
        <v>440</v>
      </c>
      <c r="F235" s="237" t="s">
        <v>441</v>
      </c>
      <c r="G235" s="238" t="s">
        <v>402</v>
      </c>
      <c r="H235" s="239">
        <v>22.945</v>
      </c>
      <c r="I235" s="240"/>
      <c r="J235" s="241">
        <f>ROUND(I235*H235,2)</f>
        <v>0</v>
      </c>
      <c r="K235" s="237" t="s">
        <v>128</v>
      </c>
      <c r="L235" s="44"/>
      <c r="M235" s="299" t="s">
        <v>1</v>
      </c>
      <c r="N235" s="300" t="s">
        <v>38</v>
      </c>
      <c r="O235" s="301"/>
      <c r="P235" s="302">
        <f>O235*H235</f>
        <v>0</v>
      </c>
      <c r="Q235" s="302">
        <v>0</v>
      </c>
      <c r="R235" s="302">
        <f>Q235*H235</f>
        <v>0</v>
      </c>
      <c r="S235" s="302">
        <v>0</v>
      </c>
      <c r="T235" s="30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6" t="s">
        <v>147</v>
      </c>
      <c r="AT235" s="246" t="s">
        <v>124</v>
      </c>
      <c r="AU235" s="246" t="s">
        <v>83</v>
      </c>
      <c r="AY235" s="17" t="s">
        <v>121</v>
      </c>
      <c r="BE235" s="247">
        <f>IF(N235="základní",J235,0)</f>
        <v>0</v>
      </c>
      <c r="BF235" s="247">
        <f>IF(N235="snížená",J235,0)</f>
        <v>0</v>
      </c>
      <c r="BG235" s="247">
        <f>IF(N235="zákl. přenesená",J235,0)</f>
        <v>0</v>
      </c>
      <c r="BH235" s="247">
        <f>IF(N235="sníž. přenesená",J235,0)</f>
        <v>0</v>
      </c>
      <c r="BI235" s="247">
        <f>IF(N235="nulová",J235,0)</f>
        <v>0</v>
      </c>
      <c r="BJ235" s="17" t="s">
        <v>81</v>
      </c>
      <c r="BK235" s="247">
        <f>ROUND(I235*H235,2)</f>
        <v>0</v>
      </c>
      <c r="BL235" s="17" t="s">
        <v>147</v>
      </c>
      <c r="BM235" s="246" t="s">
        <v>493</v>
      </c>
    </row>
    <row r="236" s="2" customFormat="1" ht="6.96" customHeight="1">
      <c r="A236" s="38"/>
      <c r="B236" s="66"/>
      <c r="C236" s="67"/>
      <c r="D236" s="67"/>
      <c r="E236" s="67"/>
      <c r="F236" s="67"/>
      <c r="G236" s="67"/>
      <c r="H236" s="67"/>
      <c r="I236" s="183"/>
      <c r="J236" s="67"/>
      <c r="K236" s="67"/>
      <c r="L236" s="44"/>
      <c r="M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</row>
  </sheetData>
  <sheetProtection sheet="1" autoFilter="0" formatColumns="0" formatRows="0" objects="1" scenarios="1" spinCount="100000" saltValue="s5HF/KmdEeI58y0vL9RYJ1ks+keGOBlGzjmrRNzK4z1UVuaU5CsmM3nhX1O0Is2Mci6iULPoWb2RIuSHF7lHCQ==" hashValue="+Eb+FFEjS07sC2NM4kuhmuNASARe1EG9SOT6AanJHzdmd/ZKY/ZSibjUuy2CmN8WAs90KkB4M+bquMA9mpuyVg==" algorithmName="SHA-512" password="CC35"/>
  <autoFilter ref="C121:K23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2019-11-04T13:40:04Z</dcterms:created>
  <dcterms:modified xsi:type="dcterms:W3CDTF">2019-11-04T13:40:13Z</dcterms:modified>
</cp:coreProperties>
</file>